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W:\R5経営分析表\提出用\"/>
    </mc:Choice>
  </mc:AlternateContent>
  <xr:revisionPtr revIDLastSave="0" documentId="13_ncr:1_{8DCC5391-4B93-461D-A16C-C5CF59B70DD6}" xr6:coauthVersionLast="36" xr6:coauthVersionMax="36" xr10:uidLastSave="{00000000-0000-0000-0000-000000000000}"/>
  <workbookProtection workbookAlgorithmName="SHA-512" workbookHashValue="Qz61c4opBTvl9IvCsU14jPg2aNfA/EqwsbeF1Q6QSryB31vB0GhyM8YxRx/Q2oGoap5Rm/++35VcbmiON40MWw==" workbookSaltValue="6STlMjXUpO1tItAQnkFDaA==" workbookSpinCount="100000" lockStructure="1"/>
  <bookViews>
    <workbookView xWindow="0" yWindow="0" windowWidth="15360" windowHeight="7633"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3"/>
  <cols>
    <col min="2" max="144" width="11.87890625" customWidth="1"/>
  </cols>
  <sheetData>
    <row r="1" spans="1:148" x14ac:dyDescent="0.3">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3">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3">
      <c r="A3" s="14" t="s">
        <v>
45</v>
      </c>
      <c r="B3" s="15" t="s">
        <v>
46</v>
      </c>
      <c r="C3" s="15" t="s">
        <v>
47</v>
      </c>
      <c r="D3" s="15" t="s">
        <v>
48</v>
      </c>
      <c r="E3" s="15" t="s">
        <v>
49</v>
      </c>
      <c r="F3" s="15" t="s">
        <v>
50</v>
      </c>
      <c r="G3" s="15" t="s">
        <v>
51</v>
      </c>
      <c r="H3" s="73" t="s">
        <v>
52</v>
      </c>
      <c r="I3" s="74"/>
      <c r="J3" s="74"/>
      <c r="K3" s="74"/>
      <c r="L3" s="74"/>
      <c r="M3" s="74"/>
      <c r="N3" s="74"/>
      <c r="O3" s="74"/>
      <c r="P3" s="74"/>
      <c r="Q3" s="74"/>
      <c r="R3" s="74"/>
      <c r="S3" s="74"/>
      <c r="T3" s="74"/>
      <c r="U3" s="74"/>
      <c r="V3" s="74"/>
      <c r="W3" s="74"/>
      <c r="X3" s="75"/>
      <c r="Y3" s="79" t="s">
        <v>
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
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3">
      <c r="A4" s="14" t="s">
        <v>
55</v>
      </c>
      <c r="B4" s="16"/>
      <c r="C4" s="16"/>
      <c r="D4" s="16"/>
      <c r="E4" s="16"/>
      <c r="F4" s="16"/>
      <c r="G4" s="16"/>
      <c r="H4" s="76"/>
      <c r="I4" s="77"/>
      <c r="J4" s="77"/>
      <c r="K4" s="77"/>
      <c r="L4" s="77"/>
      <c r="M4" s="77"/>
      <c r="N4" s="77"/>
      <c r="O4" s="77"/>
      <c r="P4" s="77"/>
      <c r="Q4" s="77"/>
      <c r="R4" s="77"/>
      <c r="S4" s="77"/>
      <c r="T4" s="77"/>
      <c r="U4" s="77"/>
      <c r="V4" s="77"/>
      <c r="W4" s="77"/>
      <c r="X4" s="78"/>
      <c r="Y4" s="72" t="s">
        <v>
56</v>
      </c>
      <c r="Z4" s="72"/>
      <c r="AA4" s="72"/>
      <c r="AB4" s="72"/>
      <c r="AC4" s="72"/>
      <c r="AD4" s="72"/>
      <c r="AE4" s="72"/>
      <c r="AF4" s="72"/>
      <c r="AG4" s="72"/>
      <c r="AH4" s="72"/>
      <c r="AI4" s="72"/>
      <c r="AJ4" s="72" t="s">
        <v>
57</v>
      </c>
      <c r="AK4" s="72"/>
      <c r="AL4" s="72"/>
      <c r="AM4" s="72"/>
      <c r="AN4" s="72"/>
      <c r="AO4" s="72"/>
      <c r="AP4" s="72"/>
      <c r="AQ4" s="72"/>
      <c r="AR4" s="72"/>
      <c r="AS4" s="72"/>
      <c r="AT4" s="72"/>
      <c r="AU4" s="72" t="s">
        <v>
58</v>
      </c>
      <c r="AV4" s="72"/>
      <c r="AW4" s="72"/>
      <c r="AX4" s="72"/>
      <c r="AY4" s="72"/>
      <c r="AZ4" s="72"/>
      <c r="BA4" s="72"/>
      <c r="BB4" s="72"/>
      <c r="BC4" s="72"/>
      <c r="BD4" s="72"/>
      <c r="BE4" s="72"/>
      <c r="BF4" s="72" t="s">
        <v>
59</v>
      </c>
      <c r="BG4" s="72"/>
      <c r="BH4" s="72"/>
      <c r="BI4" s="72"/>
      <c r="BJ4" s="72"/>
      <c r="BK4" s="72"/>
      <c r="BL4" s="72"/>
      <c r="BM4" s="72"/>
      <c r="BN4" s="72"/>
      <c r="BO4" s="72"/>
      <c r="BP4" s="72"/>
      <c r="BQ4" s="72" t="s">
        <v>
60</v>
      </c>
      <c r="BR4" s="72"/>
      <c r="BS4" s="72"/>
      <c r="BT4" s="72"/>
      <c r="BU4" s="72"/>
      <c r="BV4" s="72"/>
      <c r="BW4" s="72"/>
      <c r="BX4" s="72"/>
      <c r="BY4" s="72"/>
      <c r="BZ4" s="72"/>
      <c r="CA4" s="72"/>
      <c r="CB4" s="72" t="s">
        <v>
61</v>
      </c>
      <c r="CC4" s="72"/>
      <c r="CD4" s="72"/>
      <c r="CE4" s="72"/>
      <c r="CF4" s="72"/>
      <c r="CG4" s="72"/>
      <c r="CH4" s="72"/>
      <c r="CI4" s="72"/>
      <c r="CJ4" s="72"/>
      <c r="CK4" s="72"/>
      <c r="CL4" s="72"/>
      <c r="CM4" s="72" t="s">
        <v>
62</v>
      </c>
      <c r="CN4" s="72"/>
      <c r="CO4" s="72"/>
      <c r="CP4" s="72"/>
      <c r="CQ4" s="72"/>
      <c r="CR4" s="72"/>
      <c r="CS4" s="72"/>
      <c r="CT4" s="72"/>
      <c r="CU4" s="72"/>
      <c r="CV4" s="72"/>
      <c r="CW4" s="72"/>
      <c r="CX4" s="72" t="s">
        <v>
63</v>
      </c>
      <c r="CY4" s="72"/>
      <c r="CZ4" s="72"/>
      <c r="DA4" s="72"/>
      <c r="DB4" s="72"/>
      <c r="DC4" s="72"/>
      <c r="DD4" s="72"/>
      <c r="DE4" s="72"/>
      <c r="DF4" s="72"/>
      <c r="DG4" s="72"/>
      <c r="DH4" s="72"/>
      <c r="DI4" s="72" t="s">
        <v>
64</v>
      </c>
      <c r="DJ4" s="72"/>
      <c r="DK4" s="72"/>
      <c r="DL4" s="72"/>
      <c r="DM4" s="72"/>
      <c r="DN4" s="72"/>
      <c r="DO4" s="72"/>
      <c r="DP4" s="72"/>
      <c r="DQ4" s="72"/>
      <c r="DR4" s="72"/>
      <c r="DS4" s="72"/>
      <c r="DT4" s="72" t="s">
        <v>
65</v>
      </c>
      <c r="DU4" s="72"/>
      <c r="DV4" s="72"/>
      <c r="DW4" s="72"/>
      <c r="DX4" s="72"/>
      <c r="DY4" s="72"/>
      <c r="DZ4" s="72"/>
      <c r="EA4" s="72"/>
      <c r="EB4" s="72"/>
      <c r="EC4" s="72"/>
      <c r="ED4" s="72"/>
      <c r="EE4" s="72" t="s">
        <v>
66</v>
      </c>
      <c r="EF4" s="72"/>
      <c r="EG4" s="72"/>
      <c r="EH4" s="72"/>
      <c r="EI4" s="72"/>
      <c r="EJ4" s="72"/>
      <c r="EK4" s="72"/>
      <c r="EL4" s="72"/>
      <c r="EM4" s="72"/>
      <c r="EN4" s="72"/>
      <c r="EO4" s="72"/>
    </row>
    <row r="5" spans="1:148" x14ac:dyDescent="0.3">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3">
      <c r="A6" s="14" t="s">
        <v>
95</v>
      </c>
      <c r="B6" s="19">
        <f>
B7</f>
        <v>
2022</v>
      </c>
      <c r="C6" s="19">
        <f t="shared" ref="C6:X6" si="3">
C7</f>
        <v>
83411</v>
      </c>
      <c r="D6" s="19">
        <f t="shared" si="3"/>
        <v>
46</v>
      </c>
      <c r="E6" s="19">
        <f t="shared" si="3"/>
        <v>
17</v>
      </c>
      <c r="F6" s="19">
        <f t="shared" si="3"/>
        <v>
4</v>
      </c>
      <c r="G6" s="19">
        <f t="shared" si="3"/>
        <v>
0</v>
      </c>
      <c r="H6" s="19" t="str">
        <f t="shared" si="3"/>
        <v>
茨城県　東海村</v>
      </c>
      <c r="I6" s="19" t="str">
        <f t="shared" si="3"/>
        <v>
法適用</v>
      </c>
      <c r="J6" s="19" t="str">
        <f t="shared" si="3"/>
        <v>
下水道事業</v>
      </c>
      <c r="K6" s="19" t="str">
        <f t="shared" si="3"/>
        <v>
特定環境保全公共下水道</v>
      </c>
      <c r="L6" s="19" t="str">
        <f t="shared" si="3"/>
        <v>
D2</v>
      </c>
      <c r="M6" s="19" t="str">
        <f t="shared" si="3"/>
        <v>
非設置</v>
      </c>
      <c r="N6" s="20" t="str">
        <f t="shared" si="3"/>
        <v>
-</v>
      </c>
      <c r="O6" s="20">
        <f t="shared" si="3"/>
        <v>
67.599999999999994</v>
      </c>
      <c r="P6" s="20">
        <f t="shared" si="3"/>
        <v>
29.31</v>
      </c>
      <c r="Q6" s="20">
        <f t="shared" si="3"/>
        <v>
88.6</v>
      </c>
      <c r="R6" s="20">
        <f t="shared" si="3"/>
        <v>
2640</v>
      </c>
      <c r="S6" s="20">
        <f t="shared" si="3"/>
        <v>
38424</v>
      </c>
      <c r="T6" s="20">
        <f t="shared" si="3"/>
        <v>
38.020000000000003</v>
      </c>
      <c r="U6" s="20">
        <f t="shared" si="3"/>
        <v>
1010.63</v>
      </c>
      <c r="V6" s="20">
        <f t="shared" si="3"/>
        <v>
11216</v>
      </c>
      <c r="W6" s="20">
        <f t="shared" si="3"/>
        <v>
4.37</v>
      </c>
      <c r="X6" s="20">
        <f t="shared" si="3"/>
        <v>
2566.59</v>
      </c>
      <c r="Y6" s="21" t="str">
        <f>
IF(Y7="",NA(),Y7)</f>
        <v>
-</v>
      </c>
      <c r="Z6" s="21">
        <f t="shared" ref="Z6:AH6" si="4">
IF(Z7="",NA(),Z7)</f>
        <v>
104.63</v>
      </c>
      <c r="AA6" s="21">
        <f t="shared" si="4"/>
        <v>
100.16</v>
      </c>
      <c r="AB6" s="21">
        <f t="shared" si="4"/>
        <v>
115.03</v>
      </c>
      <c r="AC6" s="21">
        <f t="shared" si="4"/>
        <v>
115.9</v>
      </c>
      <c r="AD6" s="21" t="str">
        <f t="shared" si="4"/>
        <v>
-</v>
      </c>
      <c r="AE6" s="21">
        <f t="shared" si="4"/>
        <v>
102.73</v>
      </c>
      <c r="AF6" s="21">
        <f t="shared" si="4"/>
        <v>
105.78</v>
      </c>
      <c r="AG6" s="21">
        <f t="shared" si="4"/>
        <v>
106.09</v>
      </c>
      <c r="AH6" s="21">
        <f t="shared" si="4"/>
        <v>
106.44</v>
      </c>
      <c r="AI6" s="20" t="str">
        <f>
IF(AI7="","",IF(AI7="-","【-】","【"&amp;SUBSTITUTE(TEXT(AI7,"#,##0.00"),"-","△")&amp;"】"))</f>
        <v>
【104.54】</v>
      </c>
      <c r="AJ6" s="21" t="str">
        <f>
IF(AJ7="",NA(),AJ7)</f>
        <v>
-</v>
      </c>
      <c r="AK6" s="20">
        <f t="shared" ref="AK6:AS6" si="5">
IF(AK7="",NA(),AK7)</f>
        <v>
0</v>
      </c>
      <c r="AL6" s="20">
        <f t="shared" si="5"/>
        <v>
0</v>
      </c>
      <c r="AM6" s="20">
        <f t="shared" si="5"/>
        <v>
0</v>
      </c>
      <c r="AN6" s="20">
        <f t="shared" si="5"/>
        <v>
0</v>
      </c>
      <c r="AO6" s="21" t="str">
        <f t="shared" si="5"/>
        <v>
-</v>
      </c>
      <c r="AP6" s="21">
        <f t="shared" si="5"/>
        <v>
94.97</v>
      </c>
      <c r="AQ6" s="21">
        <f t="shared" si="5"/>
        <v>
63.96</v>
      </c>
      <c r="AR6" s="21">
        <f t="shared" si="5"/>
        <v>
69.42</v>
      </c>
      <c r="AS6" s="21">
        <f t="shared" si="5"/>
        <v>
72.86</v>
      </c>
      <c r="AT6" s="20" t="str">
        <f>
IF(AT7="","",IF(AT7="-","【-】","【"&amp;SUBSTITUTE(TEXT(AT7,"#,##0.00"),"-","△")&amp;"】"))</f>
        <v>
【65.93】</v>
      </c>
      <c r="AU6" s="21" t="str">
        <f>
IF(AU7="",NA(),AU7)</f>
        <v>
-</v>
      </c>
      <c r="AV6" s="21">
        <f t="shared" ref="AV6:BD6" si="6">
IF(AV7="",NA(),AV7)</f>
        <v>
70.83</v>
      </c>
      <c r="AW6" s="21">
        <f t="shared" si="6"/>
        <v>
48.15</v>
      </c>
      <c r="AX6" s="21">
        <f t="shared" si="6"/>
        <v>
34.56</v>
      </c>
      <c r="AY6" s="21">
        <f t="shared" si="6"/>
        <v>
46.95</v>
      </c>
      <c r="AZ6" s="21" t="str">
        <f t="shared" si="6"/>
        <v>
-</v>
      </c>
      <c r="BA6" s="21">
        <f t="shared" si="6"/>
        <v>
47.72</v>
      </c>
      <c r="BB6" s="21">
        <f t="shared" si="6"/>
        <v>
44.24</v>
      </c>
      <c r="BC6" s="21">
        <f t="shared" si="6"/>
        <v>
43.07</v>
      </c>
      <c r="BD6" s="21">
        <f t="shared" si="6"/>
        <v>
45.42</v>
      </c>
      <c r="BE6" s="20" t="str">
        <f>
IF(BE7="","",IF(BE7="-","【-】","【"&amp;SUBSTITUTE(TEXT(BE7,"#,##0.00"),"-","△")&amp;"】"))</f>
        <v>
【44.25】</v>
      </c>
      <c r="BF6" s="21" t="str">
        <f>
IF(BF7="",NA(),BF7)</f>
        <v>
-</v>
      </c>
      <c r="BG6" s="21">
        <f t="shared" ref="BG6:BO6" si="7">
IF(BG7="",NA(),BG7)</f>
        <v>
362.1</v>
      </c>
      <c r="BH6" s="21">
        <f t="shared" si="7"/>
        <v>
221.02</v>
      </c>
      <c r="BI6" s="21">
        <f t="shared" si="7"/>
        <v>
287.85000000000002</v>
      </c>
      <c r="BJ6" s="21">
        <f t="shared" si="7"/>
        <v>
694.14</v>
      </c>
      <c r="BK6" s="21" t="str">
        <f t="shared" si="7"/>
        <v>
-</v>
      </c>
      <c r="BL6" s="21">
        <f t="shared" si="7"/>
        <v>
1206.79</v>
      </c>
      <c r="BM6" s="21">
        <f t="shared" si="7"/>
        <v>
1258.43</v>
      </c>
      <c r="BN6" s="21">
        <f t="shared" si="7"/>
        <v>
1163.75</v>
      </c>
      <c r="BO6" s="21">
        <f t="shared" si="7"/>
        <v>
1195.47</v>
      </c>
      <c r="BP6" s="20" t="str">
        <f>
IF(BP7="","",IF(BP7="-","【-】","【"&amp;SUBSTITUTE(TEXT(BP7,"#,##0.00"),"-","△")&amp;"】"))</f>
        <v>
【1,182.11】</v>
      </c>
      <c r="BQ6" s="21" t="str">
        <f>
IF(BQ7="",NA(),BQ7)</f>
        <v>
-</v>
      </c>
      <c r="BR6" s="21">
        <f t="shared" ref="BR6:BZ6" si="8">
IF(BR7="",NA(),BR7)</f>
        <v>
88.55</v>
      </c>
      <c r="BS6" s="21">
        <f t="shared" si="8"/>
        <v>
91.78</v>
      </c>
      <c r="BT6" s="21">
        <f t="shared" si="8"/>
        <v>
93.21</v>
      </c>
      <c r="BU6" s="21">
        <f t="shared" si="8"/>
        <v>
90.01</v>
      </c>
      <c r="BV6" s="21" t="str">
        <f t="shared" si="8"/>
        <v>
-</v>
      </c>
      <c r="BW6" s="21">
        <f t="shared" si="8"/>
        <v>
71.84</v>
      </c>
      <c r="BX6" s="21">
        <f t="shared" si="8"/>
        <v>
73.36</v>
      </c>
      <c r="BY6" s="21">
        <f t="shared" si="8"/>
        <v>
72.599999999999994</v>
      </c>
      <c r="BZ6" s="21">
        <f t="shared" si="8"/>
        <v>
69.430000000000007</v>
      </c>
      <c r="CA6" s="20" t="str">
        <f>
IF(CA7="","",IF(CA7="-","【-】","【"&amp;SUBSTITUTE(TEXT(CA7,"#,##0.00"),"-","△")&amp;"】"))</f>
        <v>
【73.78】</v>
      </c>
      <c r="CB6" s="21" t="str">
        <f>
IF(CB7="",NA(),CB7)</f>
        <v>
-</v>
      </c>
      <c r="CC6" s="21">
        <f t="shared" ref="CC6:CK6" si="9">
IF(CC7="",NA(),CC7)</f>
        <v>
150</v>
      </c>
      <c r="CD6" s="21">
        <f t="shared" si="9"/>
        <v>
150</v>
      </c>
      <c r="CE6" s="21">
        <f t="shared" si="9"/>
        <v>
150.03</v>
      </c>
      <c r="CF6" s="21">
        <f t="shared" si="9"/>
        <v>
150</v>
      </c>
      <c r="CG6" s="21" t="str">
        <f t="shared" si="9"/>
        <v>
-</v>
      </c>
      <c r="CH6" s="21">
        <f t="shared" si="9"/>
        <v>
228.47</v>
      </c>
      <c r="CI6" s="21">
        <f t="shared" si="9"/>
        <v>
224.88</v>
      </c>
      <c r="CJ6" s="21">
        <f t="shared" si="9"/>
        <v>
228.64</v>
      </c>
      <c r="CK6" s="21">
        <f t="shared" si="9"/>
        <v>
239.46</v>
      </c>
      <c r="CL6" s="20" t="str">
        <f>
IF(CL7="","",IF(CL7="-","【-】","【"&amp;SUBSTITUTE(TEXT(CL7,"#,##0.00"),"-","△")&amp;"】"))</f>
        <v>
【220.62】</v>
      </c>
      <c r="CM6" s="21" t="str">
        <f>
IF(CM7="",NA(),CM7)</f>
        <v>
-</v>
      </c>
      <c r="CN6" s="21" t="str">
        <f t="shared" ref="CN6:CV6" si="10">
IF(CN7="",NA(),CN7)</f>
        <v>
-</v>
      </c>
      <c r="CO6" s="21" t="str">
        <f t="shared" si="10"/>
        <v>
-</v>
      </c>
      <c r="CP6" s="21" t="str">
        <f t="shared" si="10"/>
        <v>
-</v>
      </c>
      <c r="CQ6" s="21" t="str">
        <f t="shared" si="10"/>
        <v>
-</v>
      </c>
      <c r="CR6" s="21" t="str">
        <f t="shared" si="10"/>
        <v>
-</v>
      </c>
      <c r="CS6" s="21">
        <f t="shared" si="10"/>
        <v>
42.47</v>
      </c>
      <c r="CT6" s="21">
        <f t="shared" si="10"/>
        <v>
42.4</v>
      </c>
      <c r="CU6" s="21">
        <f t="shared" si="10"/>
        <v>
42.28</v>
      </c>
      <c r="CV6" s="21">
        <f t="shared" si="10"/>
        <v>
41.06</v>
      </c>
      <c r="CW6" s="20" t="str">
        <f>
IF(CW7="","",IF(CW7="-","【-】","【"&amp;SUBSTITUTE(TEXT(CW7,"#,##0.00"),"-","△")&amp;"】"))</f>
        <v>
【42.22】</v>
      </c>
      <c r="CX6" s="21" t="str">
        <f>
IF(CX7="",NA(),CX7)</f>
        <v>
-</v>
      </c>
      <c r="CY6" s="21">
        <f t="shared" ref="CY6:DG6" si="11">
IF(CY7="",NA(),CY7)</f>
        <v>
80.94</v>
      </c>
      <c r="CZ6" s="21">
        <f t="shared" si="11"/>
        <v>
81.23</v>
      </c>
      <c r="DA6" s="21">
        <f t="shared" si="11"/>
        <v>
81.239999999999995</v>
      </c>
      <c r="DB6" s="21">
        <f t="shared" si="11"/>
        <v>
80.95</v>
      </c>
      <c r="DC6" s="21" t="str">
        <f t="shared" si="11"/>
        <v>
-</v>
      </c>
      <c r="DD6" s="21">
        <f t="shared" si="11"/>
        <v>
83.75</v>
      </c>
      <c r="DE6" s="21">
        <f t="shared" si="11"/>
        <v>
84.19</v>
      </c>
      <c r="DF6" s="21">
        <f t="shared" si="11"/>
        <v>
84.34</v>
      </c>
      <c r="DG6" s="21">
        <f t="shared" si="11"/>
        <v>
84.34</v>
      </c>
      <c r="DH6" s="20" t="str">
        <f>
IF(DH7="","",IF(DH7="-","【-】","【"&amp;SUBSTITUTE(TEXT(DH7,"#,##0.00"),"-","△")&amp;"】"))</f>
        <v>
【85.67】</v>
      </c>
      <c r="DI6" s="21" t="str">
        <f>
IF(DI7="",NA(),DI7)</f>
        <v>
-</v>
      </c>
      <c r="DJ6" s="21">
        <f t="shared" ref="DJ6:DR6" si="12">
IF(DJ7="",NA(),DJ7)</f>
        <v>
2.68</v>
      </c>
      <c r="DK6" s="21">
        <f t="shared" si="12"/>
        <v>
5.15</v>
      </c>
      <c r="DL6" s="21">
        <f t="shared" si="12"/>
        <v>
7.64</v>
      </c>
      <c r="DM6" s="21">
        <f t="shared" si="12"/>
        <v>
9.9600000000000009</v>
      </c>
      <c r="DN6" s="21" t="str">
        <f t="shared" si="12"/>
        <v>
-</v>
      </c>
      <c r="DO6" s="21">
        <f t="shared" si="12"/>
        <v>
24.68</v>
      </c>
      <c r="DP6" s="21">
        <f t="shared" si="12"/>
        <v>
21.36</v>
      </c>
      <c r="DQ6" s="21">
        <f t="shared" si="12"/>
        <v>
22.79</v>
      </c>
      <c r="DR6" s="21">
        <f t="shared" si="12"/>
        <v>
24.8</v>
      </c>
      <c r="DS6" s="20" t="str">
        <f>
IF(DS7="","",IF(DS7="-","【-】","【"&amp;SUBSTITUTE(TEXT(DS7,"#,##0.00"),"-","△")&amp;"】"))</f>
        <v>
【28.00】</v>
      </c>
      <c r="DT6" s="21" t="str">
        <f>
IF(DT7="",NA(),DT7)</f>
        <v>
-</v>
      </c>
      <c r="DU6" s="20">
        <f t="shared" ref="DU6:EC6" si="13">
IF(DU7="",NA(),DU7)</f>
        <v>
0</v>
      </c>
      <c r="DV6" s="20">
        <f t="shared" si="13"/>
        <v>
0</v>
      </c>
      <c r="DW6" s="20">
        <f t="shared" si="13"/>
        <v>
0</v>
      </c>
      <c r="DX6" s="20">
        <f t="shared" si="13"/>
        <v>
0</v>
      </c>
      <c r="DY6" s="21" t="str">
        <f t="shared" si="13"/>
        <v>
-</v>
      </c>
      <c r="DZ6" s="21">
        <f t="shared" si="13"/>
        <v>
8.6199999999999992</v>
      </c>
      <c r="EA6" s="21">
        <f t="shared" si="13"/>
        <v>
0.01</v>
      </c>
      <c r="EB6" s="21">
        <f t="shared" si="13"/>
        <v>
0.01</v>
      </c>
      <c r="EC6" s="21">
        <f t="shared" si="13"/>
        <v>
0.02</v>
      </c>
      <c r="ED6" s="20" t="str">
        <f>
IF(ED7="","",IF(ED7="-","【-】","【"&amp;SUBSTITUTE(TEXT(ED7,"#,##0.00"),"-","△")&amp;"】"))</f>
        <v>
【0.03】</v>
      </c>
      <c r="EE6" s="21" t="str">
        <f>
IF(EE7="",NA(),EE7)</f>
        <v>
-</v>
      </c>
      <c r="EF6" s="20">
        <f t="shared" ref="EF6:EN6" si="14">
IF(EF7="",NA(),EF7)</f>
        <v>
0</v>
      </c>
      <c r="EG6" s="20">
        <f t="shared" si="14"/>
        <v>
0</v>
      </c>
      <c r="EH6" s="20">
        <f t="shared" si="14"/>
        <v>
0</v>
      </c>
      <c r="EI6" s="20">
        <f t="shared" si="14"/>
        <v>
0</v>
      </c>
      <c r="EJ6" s="21" t="str">
        <f t="shared" si="14"/>
        <v>
-</v>
      </c>
      <c r="EK6" s="21">
        <f t="shared" si="14"/>
        <v>
0.36</v>
      </c>
      <c r="EL6" s="21">
        <f t="shared" si="14"/>
        <v>
0.39</v>
      </c>
      <c r="EM6" s="21">
        <f t="shared" si="14"/>
        <v>
0.1</v>
      </c>
      <c r="EN6" s="21">
        <f t="shared" si="14"/>
        <v>
0.08</v>
      </c>
      <c r="EO6" s="20" t="str">
        <f>
IF(EO7="","",IF(EO7="-","【-】","【"&amp;SUBSTITUTE(TEXT(EO7,"#,##0.00"),"-","△")&amp;"】"))</f>
        <v>
【0.13】</v>
      </c>
    </row>
    <row r="7" spans="1:148" s="22" customFormat="1" x14ac:dyDescent="0.3">
      <c r="A7" s="14"/>
      <c r="B7" s="23">
        <v>
2022</v>
      </c>
      <c r="C7" s="23">
        <v>
83411</v>
      </c>
      <c r="D7" s="23">
        <v>
46</v>
      </c>
      <c r="E7" s="23">
        <v>
17</v>
      </c>
      <c r="F7" s="23">
        <v>
4</v>
      </c>
      <c r="G7" s="23">
        <v>
0</v>
      </c>
      <c r="H7" s="23" t="s">
        <v>
96</v>
      </c>
      <c r="I7" s="23" t="s">
        <v>
97</v>
      </c>
      <c r="J7" s="23" t="s">
        <v>
98</v>
      </c>
      <c r="K7" s="23" t="s">
        <v>
99</v>
      </c>
      <c r="L7" s="23" t="s">
        <v>
100</v>
      </c>
      <c r="M7" s="23" t="s">
        <v>
101</v>
      </c>
      <c r="N7" s="24" t="s">
        <v>
102</v>
      </c>
      <c r="O7" s="24">
        <v>
67.599999999999994</v>
      </c>
      <c r="P7" s="24">
        <v>
29.31</v>
      </c>
      <c r="Q7" s="24">
        <v>
88.6</v>
      </c>
      <c r="R7" s="24">
        <v>
2640</v>
      </c>
      <c r="S7" s="24">
        <v>
38424</v>
      </c>
      <c r="T7" s="24">
        <v>
38.020000000000003</v>
      </c>
      <c r="U7" s="24">
        <v>
1010.63</v>
      </c>
      <c r="V7" s="24">
        <v>
11216</v>
      </c>
      <c r="W7" s="24">
        <v>
4.37</v>
      </c>
      <c r="X7" s="24">
        <v>
2566.59</v>
      </c>
      <c r="Y7" s="24" t="s">
        <v>
102</v>
      </c>
      <c r="Z7" s="24">
        <v>
104.63</v>
      </c>
      <c r="AA7" s="24">
        <v>
100.16</v>
      </c>
      <c r="AB7" s="24">
        <v>
115.03</v>
      </c>
      <c r="AC7" s="24">
        <v>
115.9</v>
      </c>
      <c r="AD7" s="24" t="s">
        <v>
102</v>
      </c>
      <c r="AE7" s="24">
        <v>
102.73</v>
      </c>
      <c r="AF7" s="24">
        <v>
105.78</v>
      </c>
      <c r="AG7" s="24">
        <v>
106.09</v>
      </c>
      <c r="AH7" s="24">
        <v>
106.44</v>
      </c>
      <c r="AI7" s="24">
        <v>
104.54</v>
      </c>
      <c r="AJ7" s="24" t="s">
        <v>
102</v>
      </c>
      <c r="AK7" s="24">
        <v>
0</v>
      </c>
      <c r="AL7" s="24">
        <v>
0</v>
      </c>
      <c r="AM7" s="24">
        <v>
0</v>
      </c>
      <c r="AN7" s="24">
        <v>
0</v>
      </c>
      <c r="AO7" s="24" t="s">
        <v>
102</v>
      </c>
      <c r="AP7" s="24">
        <v>
94.97</v>
      </c>
      <c r="AQ7" s="24">
        <v>
63.96</v>
      </c>
      <c r="AR7" s="24">
        <v>
69.42</v>
      </c>
      <c r="AS7" s="24">
        <v>
72.86</v>
      </c>
      <c r="AT7" s="24">
        <v>
65.930000000000007</v>
      </c>
      <c r="AU7" s="24" t="s">
        <v>
102</v>
      </c>
      <c r="AV7" s="24">
        <v>
70.83</v>
      </c>
      <c r="AW7" s="24">
        <v>
48.15</v>
      </c>
      <c r="AX7" s="24">
        <v>
34.56</v>
      </c>
      <c r="AY7" s="24">
        <v>
46.95</v>
      </c>
      <c r="AZ7" s="24" t="s">
        <v>
102</v>
      </c>
      <c r="BA7" s="24">
        <v>
47.72</v>
      </c>
      <c r="BB7" s="24">
        <v>
44.24</v>
      </c>
      <c r="BC7" s="24">
        <v>
43.07</v>
      </c>
      <c r="BD7" s="24">
        <v>
45.42</v>
      </c>
      <c r="BE7" s="24">
        <v>
44.25</v>
      </c>
      <c r="BF7" s="24" t="s">
        <v>
102</v>
      </c>
      <c r="BG7" s="24">
        <v>
362.1</v>
      </c>
      <c r="BH7" s="24">
        <v>
221.02</v>
      </c>
      <c r="BI7" s="24">
        <v>
287.85000000000002</v>
      </c>
      <c r="BJ7" s="24">
        <v>
694.14</v>
      </c>
      <c r="BK7" s="24" t="s">
        <v>
102</v>
      </c>
      <c r="BL7" s="24">
        <v>
1206.79</v>
      </c>
      <c r="BM7" s="24">
        <v>
1258.43</v>
      </c>
      <c r="BN7" s="24">
        <v>
1163.75</v>
      </c>
      <c r="BO7" s="24">
        <v>
1195.47</v>
      </c>
      <c r="BP7" s="24">
        <v>
1182.1099999999999</v>
      </c>
      <c r="BQ7" s="24" t="s">
        <v>
102</v>
      </c>
      <c r="BR7" s="24">
        <v>
88.55</v>
      </c>
      <c r="BS7" s="24">
        <v>
91.78</v>
      </c>
      <c r="BT7" s="24">
        <v>
93.21</v>
      </c>
      <c r="BU7" s="24">
        <v>
90.01</v>
      </c>
      <c r="BV7" s="24" t="s">
        <v>
102</v>
      </c>
      <c r="BW7" s="24">
        <v>
71.84</v>
      </c>
      <c r="BX7" s="24">
        <v>
73.36</v>
      </c>
      <c r="BY7" s="24">
        <v>
72.599999999999994</v>
      </c>
      <c r="BZ7" s="24">
        <v>
69.430000000000007</v>
      </c>
      <c r="CA7" s="24">
        <v>
73.78</v>
      </c>
      <c r="CB7" s="24" t="s">
        <v>
102</v>
      </c>
      <c r="CC7" s="24">
        <v>
150</v>
      </c>
      <c r="CD7" s="24">
        <v>
150</v>
      </c>
      <c r="CE7" s="24">
        <v>
150.03</v>
      </c>
      <c r="CF7" s="24">
        <v>
150</v>
      </c>
      <c r="CG7" s="24" t="s">
        <v>
102</v>
      </c>
      <c r="CH7" s="24">
        <v>
228.47</v>
      </c>
      <c r="CI7" s="24">
        <v>
224.88</v>
      </c>
      <c r="CJ7" s="24">
        <v>
228.64</v>
      </c>
      <c r="CK7" s="24">
        <v>
239.46</v>
      </c>
      <c r="CL7" s="24">
        <v>
220.62</v>
      </c>
      <c r="CM7" s="24" t="s">
        <v>
102</v>
      </c>
      <c r="CN7" s="24" t="s">
        <v>
102</v>
      </c>
      <c r="CO7" s="24" t="s">
        <v>
102</v>
      </c>
      <c r="CP7" s="24" t="s">
        <v>
102</v>
      </c>
      <c r="CQ7" s="24" t="s">
        <v>
102</v>
      </c>
      <c r="CR7" s="24" t="s">
        <v>
102</v>
      </c>
      <c r="CS7" s="24">
        <v>
42.47</v>
      </c>
      <c r="CT7" s="24">
        <v>
42.4</v>
      </c>
      <c r="CU7" s="24">
        <v>
42.28</v>
      </c>
      <c r="CV7" s="24">
        <v>
41.06</v>
      </c>
      <c r="CW7" s="24">
        <v>
42.22</v>
      </c>
      <c r="CX7" s="24" t="s">
        <v>
102</v>
      </c>
      <c r="CY7" s="24">
        <v>
80.94</v>
      </c>
      <c r="CZ7" s="24">
        <v>
81.23</v>
      </c>
      <c r="DA7" s="24">
        <v>
81.239999999999995</v>
      </c>
      <c r="DB7" s="24">
        <v>
80.95</v>
      </c>
      <c r="DC7" s="24" t="s">
        <v>
102</v>
      </c>
      <c r="DD7" s="24">
        <v>
83.75</v>
      </c>
      <c r="DE7" s="24">
        <v>
84.19</v>
      </c>
      <c r="DF7" s="24">
        <v>
84.34</v>
      </c>
      <c r="DG7" s="24">
        <v>
84.34</v>
      </c>
      <c r="DH7" s="24">
        <v>
85.67</v>
      </c>
      <c r="DI7" s="24" t="s">
        <v>
102</v>
      </c>
      <c r="DJ7" s="24">
        <v>
2.68</v>
      </c>
      <c r="DK7" s="24">
        <v>
5.15</v>
      </c>
      <c r="DL7" s="24">
        <v>
7.64</v>
      </c>
      <c r="DM7" s="24">
        <v>
9.9600000000000009</v>
      </c>
      <c r="DN7" s="24" t="s">
        <v>
102</v>
      </c>
      <c r="DO7" s="24">
        <v>
24.68</v>
      </c>
      <c r="DP7" s="24">
        <v>
21.36</v>
      </c>
      <c r="DQ7" s="24">
        <v>
22.79</v>
      </c>
      <c r="DR7" s="24">
        <v>
24.8</v>
      </c>
      <c r="DS7" s="24">
        <v>
28</v>
      </c>
      <c r="DT7" s="24" t="s">
        <v>
102</v>
      </c>
      <c r="DU7" s="24">
        <v>
0</v>
      </c>
      <c r="DV7" s="24">
        <v>
0</v>
      </c>
      <c r="DW7" s="24">
        <v>
0</v>
      </c>
      <c r="DX7" s="24">
        <v>
0</v>
      </c>
      <c r="DY7" s="24" t="s">
        <v>
102</v>
      </c>
      <c r="DZ7" s="24">
        <v>
8.6199999999999992</v>
      </c>
      <c r="EA7" s="24">
        <v>
0.01</v>
      </c>
      <c r="EB7" s="24">
        <v>
0.01</v>
      </c>
      <c r="EC7" s="24">
        <v>
0.02</v>
      </c>
      <c r="ED7" s="24">
        <v>
0.03</v>
      </c>
      <c r="EE7" s="24" t="s">
        <v>
102</v>
      </c>
      <c r="EF7" s="24">
        <v>
0</v>
      </c>
      <c r="EG7" s="24">
        <v>
0</v>
      </c>
      <c r="EH7" s="24">
        <v>
0</v>
      </c>
      <c r="EI7" s="24">
        <v>
0</v>
      </c>
      <c r="EJ7" s="24" t="s">
        <v>
102</v>
      </c>
      <c r="EK7" s="24">
        <v>
0.36</v>
      </c>
      <c r="EL7" s="24">
        <v>
0.39</v>
      </c>
      <c r="EM7" s="24">
        <v>
0.1</v>
      </c>
      <c r="EN7" s="24">
        <v>
0.08</v>
      </c>
      <c r="EO7" s="24">
        <v>
0.13</v>
      </c>
    </row>
    <row r="8" spans="1:148" x14ac:dyDescent="0.3">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3">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3">
      <c r="A10" s="26" t="s">
        <v>
46</v>
      </c>
      <c r="B10" s="27">
        <f t="shared" ref="B10:C10" si="15">
DATEVALUE($B7+12-B11&amp;"/1/"&amp;B12)</f>
        <v>
47484</v>
      </c>
      <c r="C10" s="28">
        <f t="shared" si="15"/>
        <v>
47849</v>
      </c>
      <c r="D10" s="28">
        <f>
DATEVALUE($B7+12-D11&amp;"/1/"&amp;D12)</f>
        <v>
48215</v>
      </c>
      <c r="E10" s="28">
        <f>
DATEVALUE($B7+12-E11&amp;"/1/"&amp;E12)</f>
        <v>
48582</v>
      </c>
      <c r="F10" s="28">
        <f>
DATEVALUE($B7+12-F11&amp;"/1/"&amp;F12)</f>
        <v>
48948</v>
      </c>
    </row>
    <row r="11" spans="1:148" x14ac:dyDescent="0.3">
      <c r="B11">
        <v>
4</v>
      </c>
      <c r="C11">
        <v>
3</v>
      </c>
      <c r="D11">
        <v>
2</v>
      </c>
      <c r="E11">
        <v>
1</v>
      </c>
      <c r="F11">
        <v>
0</v>
      </c>
      <c r="G11" t="s">
        <v>
108</v>
      </c>
    </row>
    <row r="12" spans="1:148" x14ac:dyDescent="0.3">
      <c r="B12">
        <v>
1</v>
      </c>
      <c r="C12">
        <v>
1</v>
      </c>
      <c r="D12">
        <v>
2</v>
      </c>
      <c r="E12">
        <v>
3</v>
      </c>
      <c r="F12">
        <v>
4</v>
      </c>
      <c r="G12" t="s">
        <v>
109</v>
      </c>
    </row>
    <row r="13" spans="1:148" x14ac:dyDescent="0.3">
      <c r="B13" t="s">
        <v>
110</v>
      </c>
      <c r="C13" t="s">
        <v>
111</v>
      </c>
      <c r="D13" t="s">
        <v>
112</v>
      </c>
      <c r="E13" t="s">
        <v>
111</v>
      </c>
      <c r="F13" t="s">
        <v>
111</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<sst xmlns="http://schemas.openxmlformats.org/spreadsheetml/2006/main" count="257" uniqueCount="117">
  <si>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</si>
  <si>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</si>
  <si>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</si>
  <si>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</si>
  <si>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</si>
  <si>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</si>
  <si>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</si>
  <si>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</si>
  <si>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</si>
  <si>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</si>
  <si>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</si>
  <si>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</si>
  <si>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</si>
  <si>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</si>
  <si>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</si>
  <si>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</si>
  <si>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</si>
  <si>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</si>
  <si>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</si>
  <si>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</si>
  <si>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</si>
  <si>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</si>
  <si>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</si>
  <si>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</si>
  <si>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</si>
  <si>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</si>
  <si>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</si>
  <si>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</si>
  <si>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</si>
  <si>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</si>
  <si>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</si>
  <si>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</si>
  <si>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</si>
  <si>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</si>
  <si>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</si>
  <si>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</si>
  <si>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</si>
  <si>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</si>
  <si>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</si>
  <si>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</si>
  <si>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</si>
  <si>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</si>
  <si>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</si>
  <si>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</si>
  <si>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</si>
  <si>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</si>
  <si>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</si>
  <si>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</si>
  <si>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</si>
  <si>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</si>
  <si>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</si>
  <si>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</si>
  <si>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</si>
  <si>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</si>
  <si>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</si>
  <si>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</si>
  <si>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</si>
  <si>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</si>
  <si>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</si>
  <si>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</si>
  <si>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</si>
  <si>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</si>
  <si>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</si>
  <si>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</si>
  <si>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</si>
  <si>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</si>
  <si>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</si>
  <si>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</si>
  <si>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</si>
  <si>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</si>
  <si>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</si>
  <si>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</si>
  <si>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</si>
  <si>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</si>
  <si>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</si>
  <si>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</si>
  <si>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</si>
  <si>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</si>
  <si>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</si>
  <si>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</si>
  <si>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</si>
  <si>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</si>
  <si>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</si>
  <si>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</si>
  <si>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</si>
  <si>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</si>
  <si>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</si>
  <si>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</si>
  <si>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</si>
  <si>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</si>
  <si>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</si>
  <si>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</si>
  <si>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</si>
  <si>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</si>
  <si>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</si>
  <si>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</si>
  <si>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東海村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</si>
  <si>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</si>
  <si>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</si>
  <si>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</si>
  <si>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</si>
  <si>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</si>
  <si>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</si>
  <si>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</si>
  <si>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</si>
  <si>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</si>
  <si>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</si>
  <si>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</si>
  <si>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</si>
  <si>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</si>
  <si>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</si>
  <si>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</si>
  <si>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</si>
  <si>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</si>
  <si>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法定耐用年数を超過する管渠はないが，ストックマネジメント計画に基づき，管渠等施設・設備の健全化・長寿命化の取り組みを進める。</t>
    <rPh sb="0" eb="2">
      <t>ホウテイ</t>
    </rPh>
    <rPh sb="2" eb="4">
      <t>タイヨウ</t>
    </rPh>
    <rPh sb="4" eb="6">
      <t>ネンスウ</t>
    </rPh>
    <rPh sb="7" eb="9">
      <t>チョウカ</t>
    </rPh>
    <rPh sb="11" eb="13">
      <t>カンキョ</t>
    </rPh>
    <rPh sb="28" eb="30">
      <t>ケイカク</t>
    </rPh>
    <rPh sb="31" eb="32">
      <t>モト</t>
    </rPh>
    <rPh sb="35" eb="37">
      <t>カンキョ</t>
    </rPh>
    <rPh sb="37" eb="38">
      <t>トウ</t>
    </rPh>
    <rPh sb="38" eb="40">
      <t>シセツ</t>
    </rPh>
    <rPh sb="41" eb="43">
      <t>セツビ</t>
    </rPh>
    <rPh sb="44" eb="46">
      <t>ケンゼン</t>
    </rPh>
    <rPh sb="46" eb="47">
      <t>カ</t>
    </rPh>
    <rPh sb="48" eb="49">
      <t>チョウ</t>
    </rPh>
    <rPh sb="49" eb="51">
      <t>ジュミョウ</t>
    </rPh>
    <rPh sb="51" eb="52">
      <t>カ</t>
    </rPh>
    <rPh sb="53" eb="54">
      <t>ト</t>
    </rPh>
    <rPh sb="55" eb="56">
      <t>ク</t>
    </rPh>
    <rPh sb="58" eb="59">
      <t>スス</t>
    </rPh>
    <phoneticPr fontId="4"/>
  </si>
  <si>
    <t>① 経常収支比率は安定して100％を上回っており，健全経営ができているといえるものの，継続して収益改善・経費節減に努め，料金収入以外への依存割合の縮減に結び付けていく。
② 累積欠損金はなく，前年度からの繰越利益剰余金等で補填できている。
③ 流動比率は，公共下水道事業とは対照的に100％を大きく下回っているが，一年以内に支払うべき債務に対する支払い能力に直ちに影響することはないと受け止めている。
④ 企業債残高対事業規模比率は，類似団体平均値と比較しても十分低く抑えられており，概ね料金水準に合った適切な投資が実施できていると受け止める。
⑤ 経費回収率は，類似団体平均値よりも20％近く高く，使用料収入（営業収益）で賄う割合は高くなっているものの，下水道接続促進や不明水対策等による汚水処理費縮減に継続的に努め，その好転を目指していく。
⑥ 汚水処理原価については，公共下水道事業と変わらず150円台であるが，引き続き，下水道普及の環境が整う整備・供用開始区域における土地所有者・使用者等の活用を促し，これ以上の上昇を回避し，減少傾向への転換を目指していく。
⑧ 水洗化率は，80％台前半から変わらずの推移であり，公共下水道事業と比較しても低い傾向にあるため，下水道・浄化槽への切り替え促進の取り組みにより，早期の100％達成を目指し，公共用水域の水質保全に寄与する。</t>
    <rPh sb="87" eb="89">
      <t>ルイセキ</t>
    </rPh>
    <rPh sb="89" eb="91">
      <t>ケッソン</t>
    </rPh>
    <rPh sb="91" eb="92">
      <t>キン</t>
    </rPh>
    <rPh sb="96" eb="99">
      <t>ゼンネンド</t>
    </rPh>
    <rPh sb="102" eb="104">
      <t>クリコシ</t>
    </rPh>
    <rPh sb="122" eb="124">
      <t>リュウドウ</t>
    </rPh>
    <rPh sb="124" eb="126">
      <t>ヒリツ</t>
    </rPh>
    <rPh sb="128" eb="135">
      <t>コウキョウゲスイドウジギョウ</t>
    </rPh>
    <rPh sb="137" eb="140">
      <t>タイショウテキ</t>
    </rPh>
    <rPh sb="146" eb="147">
      <t>オオ</t>
    </rPh>
    <rPh sb="149" eb="151">
      <t>シタマワ</t>
    </rPh>
    <rPh sb="157" eb="158">
      <t>イチ</t>
    </rPh>
    <rPh sb="158" eb="161">
      <t>ネンイナイ</t>
    </rPh>
    <rPh sb="162" eb="164">
      <t>シハラ</t>
    </rPh>
    <rPh sb="173" eb="175">
      <t>シハラ</t>
    </rPh>
    <rPh sb="176" eb="178">
      <t>ノウリョク</t>
    </rPh>
    <rPh sb="179" eb="180">
      <t>タダ</t>
    </rPh>
    <rPh sb="182" eb="184">
      <t>エイキョウ</t>
    </rPh>
    <rPh sb="192" eb="193">
      <t>ウ</t>
    </rPh>
    <rPh sb="194" eb="195">
      <t>ト</t>
    </rPh>
    <rPh sb="225" eb="227">
      <t>ヒカク</t>
    </rPh>
    <rPh sb="230" eb="232">
      <t>ジュウブン</t>
    </rPh>
    <rPh sb="234" eb="235">
      <t>オサ</t>
    </rPh>
    <rPh sb="275" eb="277">
      <t>ケイヒ</t>
    </rPh>
    <rPh sb="277" eb="280">
      <t>カイシュウリツ</t>
    </rPh>
    <rPh sb="282" eb="284">
      <t>ルイジ</t>
    </rPh>
    <rPh sb="284" eb="286">
      <t>ダンタイ</t>
    </rPh>
    <rPh sb="286" eb="288">
      <t>ヘイキン</t>
    </rPh>
    <rPh sb="288" eb="289">
      <t>チ</t>
    </rPh>
    <rPh sb="294" eb="296">
      <t>パーセントチカ</t>
    </rPh>
    <rPh sb="297" eb="298">
      <t>タカ</t>
    </rPh>
    <rPh sb="300" eb="305">
      <t>シヨウリョウシュウニュウ</t>
    </rPh>
    <rPh sb="306" eb="310">
      <t>エイギョウシュウエキ</t>
    </rPh>
    <rPh sb="312" eb="313">
      <t>マカナ</t>
    </rPh>
    <rPh sb="314" eb="316">
      <t>ワリアイ</t>
    </rPh>
    <rPh sb="317" eb="318">
      <t>タカ</t>
    </rPh>
    <rPh sb="328" eb="331">
      <t>ゲスイドウ</t>
    </rPh>
    <rPh sb="331" eb="333">
      <t>セツゾク</t>
    </rPh>
    <rPh sb="333" eb="335">
      <t>ソクシン</t>
    </rPh>
    <rPh sb="336" eb="342">
      <t>フメイスイタイサクトウ</t>
    </rPh>
    <rPh sb="345" eb="349">
      <t>オスイショリ</t>
    </rPh>
    <rPh sb="349" eb="350">
      <t>ヒ</t>
    </rPh>
    <rPh sb="350" eb="352">
      <t>シュクゲン</t>
    </rPh>
    <rPh sb="353" eb="356">
      <t>ケイゾクテキ</t>
    </rPh>
    <rPh sb="357" eb="358">
      <t>ツト</t>
    </rPh>
    <rPh sb="362" eb="364">
      <t>コウテン</t>
    </rPh>
    <rPh sb="365" eb="367">
      <t>メザ</t>
    </rPh>
    <rPh sb="486" eb="490">
      <t>スイセンカリツ</t>
    </rPh>
    <rPh sb="495" eb="496">
      <t>ダイ</t>
    </rPh>
    <rPh sb="496" eb="498">
      <t>ゼンハン</t>
    </rPh>
    <rPh sb="500" eb="501">
      <t>カ</t>
    </rPh>
    <rPh sb="511" eb="518">
      <t>コウキョウゲスイドウジギョウ</t>
    </rPh>
    <rPh sb="519" eb="521">
      <t>ヒカク</t>
    </rPh>
    <rPh sb="524" eb="525">
      <t>ヒク</t>
    </rPh>
    <rPh sb="526" eb="528">
      <t>ケイコウ</t>
    </rPh>
    <phoneticPr fontId="4"/>
  </si>
  <si>
    <t>＊ 経営の健全性を示す経常収支比率は，安定して100％を上回り，累積欠損金はなく，経営の健全性は保たれていると総括する。
＊ 流動比率は，100％を大きく下回る形で推移しているが，現在は特定環境保全公共下水道事業に係る建設改良に充てる企業債が含まれているためで，短期的な債務に対する支払いにおいて不安要素を抱えているとは捉えておらず，支払い能力を高め，負債の増加回避に引き続き取り組む。
＊ 営業費用が営業収益で賄えているかの指標である経費回収率については，100％達成を目指し，営業収益増と経費削減に併行して取り組む。
＊ 汚水処理原価については，近年の同額程度での推移から下振れさせ，現行の使用料単価との格差解消に結び付けていく。
＊ 現在の経営状況は，概ね健全といえるものの，今後は，維持管理費や管渠当施設更新費用の増額，人口・有収水量の減少等，事業を取り巻く環境も徐々に変わるものと見込まれることから，令和２年度策定の経営戦略の再評価により，経営課題の整理・改善策に検証・考察を加え，令和７年度までに必要な見直しを行い，持続可能な事業運営に向けて不断の努力を継続していくこととする。</t>
    <rPh sb="63" eb="65">
      <t>リュウドウ</t>
    </rPh>
    <rPh sb="65" eb="67">
      <t>ヒリツ</t>
    </rPh>
    <rPh sb="74" eb="75">
      <t>オオ</t>
    </rPh>
    <rPh sb="77" eb="79">
      <t>シタマワ</t>
    </rPh>
    <rPh sb="80" eb="81">
      <t>カタチ</t>
    </rPh>
    <rPh sb="82" eb="84">
      <t>スイイ</t>
    </rPh>
    <rPh sb="90" eb="92">
      <t>ゲンザイ</t>
    </rPh>
    <rPh sb="93" eb="99">
      <t>トクテイカンキョウホゼン</t>
    </rPh>
    <rPh sb="99" eb="104">
      <t>コウキョウゲスイドウ</t>
    </rPh>
    <rPh sb="104" eb="106">
      <t>ジギョウ</t>
    </rPh>
    <rPh sb="107" eb="108">
      <t>カカ</t>
    </rPh>
    <rPh sb="109" eb="113">
      <t>ケンセツカイリョウ</t>
    </rPh>
    <rPh sb="114" eb="115">
      <t>ア</t>
    </rPh>
    <rPh sb="117" eb="120">
      <t>キギョウサイ</t>
    </rPh>
    <rPh sb="121" eb="122">
      <t>フク</t>
    </rPh>
    <rPh sb="131" eb="134">
      <t>タンキテキ</t>
    </rPh>
    <rPh sb="135" eb="137">
      <t>サイム</t>
    </rPh>
    <rPh sb="138" eb="139">
      <t>タイ</t>
    </rPh>
    <rPh sb="141" eb="143">
      <t>シハラ</t>
    </rPh>
    <rPh sb="148" eb="150">
      <t>フアン</t>
    </rPh>
    <rPh sb="150" eb="152">
      <t>ヨウソ</t>
    </rPh>
    <rPh sb="153" eb="154">
      <t>カカ</t>
    </rPh>
    <rPh sb="160" eb="161">
      <t>トラ</t>
    </rPh>
    <rPh sb="167" eb="169">
      <t>シハラ</t>
    </rPh>
    <rPh sb="170" eb="172">
      <t>ノウリョク</t>
    </rPh>
    <rPh sb="173" eb="174">
      <t>タカ</t>
    </rPh>
    <rPh sb="176" eb="178">
      <t>フサイ</t>
    </rPh>
    <rPh sb="179" eb="181">
      <t>ゾウカ</t>
    </rPh>
    <rPh sb="181" eb="183">
      <t>カイヒ</t>
    </rPh>
    <rPh sb="184" eb="185">
      <t>ヒ</t>
    </rPh>
    <rPh sb="186" eb="187">
      <t>ツヅ</t>
    </rPh>
    <rPh sb="188" eb="189">
      <t>ト</t>
    </rPh>
    <rPh sb="190" eb="191">
      <t>ク</t>
    </rPh>
    <rPh sb="275" eb="277">
      <t>キンネン</t>
    </rPh>
    <rPh sb="288" eb="290">
      <t>シタブ</t>
    </rPh>
    <rPh sb="309" eb="310">
      <t>ムス</t>
    </rPh>
    <rPh sb="311" eb="312">
      <t>ツ</t>
    </rPh>
    <rPh sb="385" eb="387">
      <t>ジョジョ</t>
    </rPh>
    <rPh sb="388" eb="389">
      <t>カ</t>
    </rPh>
    <rPh sb="394" eb="396">
      <t>ミコ</t>
    </rPh>
    <rPh sb="445" eb="447">
      <t>レイワ</t>
    </rPh>
    <rPh sb="448" eb="450">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</si>
</sst>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E91-421E-9D21-4F4C1D60E9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0.1</c:v>
                </c:pt>
                <c:pt idx="4">
                  <c:v>0.08</c:v>
                </c:pt>
              </c:numCache>
            </c:numRef>
          </c:val>
          <c:smooth val="0"/>
          <c:extLst>
            <c:ext xmlns:c16="http://schemas.microsoft.com/office/drawing/2014/chart" uri="{C3380CC4-5D6E-409C-BE32-E72D297353CC}">
              <c16:uniqueId val="{00000001-1E91-421E-9D21-4F4C1D60E9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CC-46AA-B4E0-BA841AECF3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42.28</c:v>
                </c:pt>
                <c:pt idx="4">
                  <c:v>41.06</c:v>
                </c:pt>
              </c:numCache>
            </c:numRef>
          </c:val>
          <c:smooth val="0"/>
          <c:extLst>
            <c:ext xmlns:c16="http://schemas.microsoft.com/office/drawing/2014/chart" uri="{C3380CC4-5D6E-409C-BE32-E72D297353CC}">
              <c16:uniqueId val="{00000001-D7CC-46AA-B4E0-BA841AECF3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80.94</c:v>
                </c:pt>
                <c:pt idx="2">
                  <c:v>81.23</c:v>
                </c:pt>
                <c:pt idx="3">
                  <c:v>81.239999999999995</c:v>
                </c:pt>
                <c:pt idx="4">
                  <c:v>80.95</c:v>
                </c:pt>
              </c:numCache>
            </c:numRef>
          </c:val>
          <c:extLst>
            <c:ext xmlns:c16="http://schemas.microsoft.com/office/drawing/2014/chart" uri="{C3380CC4-5D6E-409C-BE32-E72D297353CC}">
              <c16:uniqueId val="{00000000-2439-43D4-9CB2-55C61630EE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84.34</c:v>
                </c:pt>
                <c:pt idx="4">
                  <c:v>84.34</c:v>
                </c:pt>
              </c:numCache>
            </c:numRef>
          </c:val>
          <c:smooth val="0"/>
          <c:extLst>
            <c:ext xmlns:c16="http://schemas.microsoft.com/office/drawing/2014/chart" uri="{C3380CC4-5D6E-409C-BE32-E72D297353CC}">
              <c16:uniqueId val="{00000001-2439-43D4-9CB2-55C61630EE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104.63</c:v>
                </c:pt>
                <c:pt idx="2">
                  <c:v>100.16</c:v>
                </c:pt>
                <c:pt idx="3">
                  <c:v>115.03</c:v>
                </c:pt>
                <c:pt idx="4">
                  <c:v>115.9</c:v>
                </c:pt>
              </c:numCache>
            </c:numRef>
          </c:val>
          <c:extLst>
            <c:ext xmlns:c16="http://schemas.microsoft.com/office/drawing/2014/chart" uri="{C3380CC4-5D6E-409C-BE32-E72D297353CC}">
              <c16:uniqueId val="{00000000-3AE0-4357-8193-5E2FCBCF07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106.09</c:v>
                </c:pt>
                <c:pt idx="4">
                  <c:v>106.44</c:v>
                </c:pt>
              </c:numCache>
            </c:numRef>
          </c:val>
          <c:smooth val="0"/>
          <c:extLst>
            <c:ext xmlns:c16="http://schemas.microsoft.com/office/drawing/2014/chart" uri="{C3380CC4-5D6E-409C-BE32-E72D297353CC}">
              <c16:uniqueId val="{00000001-3AE0-4357-8193-5E2FCBCF07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2.68</c:v>
                </c:pt>
                <c:pt idx="2">
                  <c:v>5.15</c:v>
                </c:pt>
                <c:pt idx="3">
                  <c:v>7.64</c:v>
                </c:pt>
                <c:pt idx="4">
                  <c:v>9.9600000000000009</c:v>
                </c:pt>
              </c:numCache>
            </c:numRef>
          </c:val>
          <c:extLst>
            <c:ext xmlns:c16="http://schemas.microsoft.com/office/drawing/2014/chart" uri="{C3380CC4-5D6E-409C-BE32-E72D297353CC}">
              <c16:uniqueId val="{00000000-1FCF-4CBF-A1D1-B290AB27749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22.79</c:v>
                </c:pt>
                <c:pt idx="4">
                  <c:v>24.8</c:v>
                </c:pt>
              </c:numCache>
            </c:numRef>
          </c:val>
          <c:smooth val="0"/>
          <c:extLst>
            <c:ext xmlns:c16="http://schemas.microsoft.com/office/drawing/2014/chart" uri="{C3380CC4-5D6E-409C-BE32-E72D297353CC}">
              <c16:uniqueId val="{00000001-1FCF-4CBF-A1D1-B290AB27749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9F6-428E-B621-4962B07972A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c:v>0.01</c:v>
                </c:pt>
                <c:pt idx="4">
                  <c:v>0.02</c:v>
                </c:pt>
              </c:numCache>
            </c:numRef>
          </c:val>
          <c:smooth val="0"/>
          <c:extLst>
            <c:ext xmlns:c16="http://schemas.microsoft.com/office/drawing/2014/chart" uri="{C3380CC4-5D6E-409C-BE32-E72D297353CC}">
              <c16:uniqueId val="{00000001-69F6-428E-B621-4962B07972A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CF8-423C-809A-780F4B59F2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69.42</c:v>
                </c:pt>
                <c:pt idx="4">
                  <c:v>72.86</c:v>
                </c:pt>
              </c:numCache>
            </c:numRef>
          </c:val>
          <c:smooth val="0"/>
          <c:extLst>
            <c:ext xmlns:c16="http://schemas.microsoft.com/office/drawing/2014/chart" uri="{C3380CC4-5D6E-409C-BE32-E72D297353CC}">
              <c16:uniqueId val="{00000001-ACF8-423C-809A-780F4B59F2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70.83</c:v>
                </c:pt>
                <c:pt idx="2">
                  <c:v>48.15</c:v>
                </c:pt>
                <c:pt idx="3">
                  <c:v>34.56</c:v>
                </c:pt>
                <c:pt idx="4">
                  <c:v>46.95</c:v>
                </c:pt>
              </c:numCache>
            </c:numRef>
          </c:val>
          <c:extLst>
            <c:ext xmlns:c16="http://schemas.microsoft.com/office/drawing/2014/chart" uri="{C3380CC4-5D6E-409C-BE32-E72D297353CC}">
              <c16:uniqueId val="{00000000-234D-4A67-91D2-B63FE5BB2A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43.07</c:v>
                </c:pt>
                <c:pt idx="4">
                  <c:v>45.42</c:v>
                </c:pt>
              </c:numCache>
            </c:numRef>
          </c:val>
          <c:smooth val="0"/>
          <c:extLst>
            <c:ext xmlns:c16="http://schemas.microsoft.com/office/drawing/2014/chart" uri="{C3380CC4-5D6E-409C-BE32-E72D297353CC}">
              <c16:uniqueId val="{00000001-234D-4A67-91D2-B63FE5BB2A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362.1</c:v>
                </c:pt>
                <c:pt idx="2">
                  <c:v>221.02</c:v>
                </c:pt>
                <c:pt idx="3">
                  <c:v>287.85000000000002</c:v>
                </c:pt>
                <c:pt idx="4">
                  <c:v>694.14</c:v>
                </c:pt>
              </c:numCache>
            </c:numRef>
          </c:val>
          <c:extLst>
            <c:ext xmlns:c16="http://schemas.microsoft.com/office/drawing/2014/chart" uri="{C3380CC4-5D6E-409C-BE32-E72D297353CC}">
              <c16:uniqueId val="{00000000-3EE5-4519-B4F7-ABDC37C5F6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1163.75</c:v>
                </c:pt>
                <c:pt idx="4">
                  <c:v>1195.47</c:v>
                </c:pt>
              </c:numCache>
            </c:numRef>
          </c:val>
          <c:smooth val="0"/>
          <c:extLst>
            <c:ext xmlns:c16="http://schemas.microsoft.com/office/drawing/2014/chart" uri="{C3380CC4-5D6E-409C-BE32-E72D297353CC}">
              <c16:uniqueId val="{00000001-3EE5-4519-B4F7-ABDC37C5F6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88.55</c:v>
                </c:pt>
                <c:pt idx="2">
                  <c:v>91.78</c:v>
                </c:pt>
                <c:pt idx="3">
                  <c:v>93.21</c:v>
                </c:pt>
                <c:pt idx="4">
                  <c:v>90.01</c:v>
                </c:pt>
              </c:numCache>
            </c:numRef>
          </c:val>
          <c:extLst>
            <c:ext xmlns:c16="http://schemas.microsoft.com/office/drawing/2014/chart" uri="{C3380CC4-5D6E-409C-BE32-E72D297353CC}">
              <c16:uniqueId val="{00000000-6A32-43E9-8BDC-1D3D386C12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6A32-43E9-8BDC-1D3D386C12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150.03</c:v>
                </c:pt>
                <c:pt idx="4">
                  <c:v>150</c:v>
                </c:pt>
              </c:numCache>
            </c:numRef>
          </c:val>
          <c:extLst>
            <c:ext xmlns:c16="http://schemas.microsoft.com/office/drawing/2014/chart" uri="{C3380CC4-5D6E-409C-BE32-E72D297353CC}">
              <c16:uniqueId val="{00000000-9B21-46A3-ABDB-A1BA2A269DB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228.64</c:v>
                </c:pt>
                <c:pt idx="4">
                  <c:v>239.46</c:v>
                </c:pt>
              </c:numCache>
            </c:numRef>
          </c:val>
          <c:smooth val="0"/>
          <c:extLst>
            <c:ext xmlns:c16="http://schemas.microsoft.com/office/drawing/2014/chart" uri="{C3380CC4-5D6E-409C-BE32-E72D297353CC}">
              <c16:uniqueId val="{00000001-9B21-46A3-ABDB-A1BA2A269DB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64" zoomScaleNormal="100" workbookViewId="0">
      <selection activeCell="BL66" sqref="BL66:BZ82"/>
    </sheetView>
  </sheetViews>
  <sheetFormatPr defaultColWidth="2.64453125" defaultRowHeight="13" x14ac:dyDescent="0.3"/>
  <cols>
    <col min="1" max="1" width="2.64453125" customWidth="1"/>
    <col min="2" max="62" width="3.76171875" customWidth="1"/>
    <col min="64" max="78" width="3.1171875" customWidth="1"/>
    <col min="79" max="79" width="4.41015625" bestFit="1" customWidth="1"/>
    <col min="81" max="82" width="4.41015625" bestFit="1" customWidth="1"/>
  </cols>
  <sheetData>
    <row r="1" spans="1:78" ht="17.25" customHeight="1" x14ac:dyDescent="0.3">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3">
      <c r="A2" s="2"/>
      <c r="B2" s="67" t="s">
        <v>
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3">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3">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3">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3">
      <c r="A6" s="2"/>
      <c r="B6" s="68" t="str">
        <f>
データ!H6</f>
        <v>
茨城県　東海村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3">
      <c r="A7" s="2"/>
      <c r="B7" s="51" t="s">
        <v>
1</v>
      </c>
      <c r="C7" s="51"/>
      <c r="D7" s="51"/>
      <c r="E7" s="51"/>
      <c r="F7" s="51"/>
      <c r="G7" s="51"/>
      <c r="H7" s="51"/>
      <c r="I7" s="51" t="s">
        <v>
2</v>
      </c>
      <c r="J7" s="51"/>
      <c r="K7" s="51"/>
      <c r="L7" s="51"/>
      <c r="M7" s="51"/>
      <c r="N7" s="51"/>
      <c r="O7" s="51"/>
      <c r="P7" s="51" t="s">
        <v>
3</v>
      </c>
      <c r="Q7" s="51"/>
      <c r="R7" s="51"/>
      <c r="S7" s="51"/>
      <c r="T7" s="51"/>
      <c r="U7" s="51"/>
      <c r="V7" s="51"/>
      <c r="W7" s="51" t="s">
        <v>
4</v>
      </c>
      <c r="X7" s="51"/>
      <c r="Y7" s="51"/>
      <c r="Z7" s="51"/>
      <c r="AA7" s="51"/>
      <c r="AB7" s="51"/>
      <c r="AC7" s="51"/>
      <c r="AD7" s="51" t="s">
        <v>
5</v>
      </c>
      <c r="AE7" s="51"/>
      <c r="AF7" s="51"/>
      <c r="AG7" s="51"/>
      <c r="AH7" s="51"/>
      <c r="AI7" s="51"/>
      <c r="AJ7" s="51"/>
      <c r="AK7" s="3"/>
      <c r="AL7" s="51" t="s">
        <v>
6</v>
      </c>
      <c r="AM7" s="51"/>
      <c r="AN7" s="51"/>
      <c r="AO7" s="51"/>
      <c r="AP7" s="51"/>
      <c r="AQ7" s="51"/>
      <c r="AR7" s="51"/>
      <c r="AS7" s="51"/>
      <c r="AT7" s="51" t="s">
        <v>
7</v>
      </c>
      <c r="AU7" s="51"/>
      <c r="AV7" s="51"/>
      <c r="AW7" s="51"/>
      <c r="AX7" s="51"/>
      <c r="AY7" s="51"/>
      <c r="AZ7" s="51"/>
      <c r="BA7" s="51"/>
      <c r="BB7" s="51" t="s">
        <v>
8</v>
      </c>
      <c r="BC7" s="51"/>
      <c r="BD7" s="51"/>
      <c r="BE7" s="51"/>
      <c r="BF7" s="51"/>
      <c r="BG7" s="51"/>
      <c r="BH7" s="51"/>
      <c r="BI7" s="51"/>
      <c r="BJ7" s="3"/>
      <c r="BK7" s="3"/>
      <c r="BL7" s="69" t="s">
        <v>
9</v>
      </c>
      <c r="BM7" s="70"/>
      <c r="BN7" s="70"/>
      <c r="BO7" s="70"/>
      <c r="BP7" s="70"/>
      <c r="BQ7" s="70"/>
      <c r="BR7" s="70"/>
      <c r="BS7" s="70"/>
      <c r="BT7" s="70"/>
      <c r="BU7" s="70"/>
      <c r="BV7" s="70"/>
      <c r="BW7" s="70"/>
      <c r="BX7" s="70"/>
      <c r="BY7" s="71"/>
    </row>
    <row r="8" spans="1:78" ht="18.75" customHeight="1" x14ac:dyDescent="0.3">
      <c r="A8" s="2"/>
      <c r="B8" s="65" t="str">
        <f>
データ!I6</f>
        <v>
法適用</v>
      </c>
      <c r="C8" s="65"/>
      <c r="D8" s="65"/>
      <c r="E8" s="65"/>
      <c r="F8" s="65"/>
      <c r="G8" s="65"/>
      <c r="H8" s="65"/>
      <c r="I8" s="65" t="str">
        <f>
データ!J6</f>
        <v>
下水道事業</v>
      </c>
      <c r="J8" s="65"/>
      <c r="K8" s="65"/>
      <c r="L8" s="65"/>
      <c r="M8" s="65"/>
      <c r="N8" s="65"/>
      <c r="O8" s="65"/>
      <c r="P8" s="65" t="str">
        <f>
データ!K6</f>
        <v>
特定環境保全公共下水道</v>
      </c>
      <c r="Q8" s="65"/>
      <c r="R8" s="65"/>
      <c r="S8" s="65"/>
      <c r="T8" s="65"/>
      <c r="U8" s="65"/>
      <c r="V8" s="65"/>
      <c r="W8" s="65" t="str">
        <f>
データ!L6</f>
        <v>
D2</v>
      </c>
      <c r="X8" s="65"/>
      <c r="Y8" s="65"/>
      <c r="Z8" s="65"/>
      <c r="AA8" s="65"/>
      <c r="AB8" s="65"/>
      <c r="AC8" s="65"/>
      <c r="AD8" s="66" t="str">
        <f>
データ!$M$6</f>
        <v>
非設置</v>
      </c>
      <c r="AE8" s="66"/>
      <c r="AF8" s="66"/>
      <c r="AG8" s="66"/>
      <c r="AH8" s="66"/>
      <c r="AI8" s="66"/>
      <c r="AJ8" s="66"/>
      <c r="AK8" s="3"/>
      <c r="AL8" s="45">
        <f>
データ!S6</f>
        <v>
38424</v>
      </c>
      <c r="AM8" s="45"/>
      <c r="AN8" s="45"/>
      <c r="AO8" s="45"/>
      <c r="AP8" s="45"/>
      <c r="AQ8" s="45"/>
      <c r="AR8" s="45"/>
      <c r="AS8" s="45"/>
      <c r="AT8" s="46">
        <f>
データ!T6</f>
        <v>
38.020000000000003</v>
      </c>
      <c r="AU8" s="46"/>
      <c r="AV8" s="46"/>
      <c r="AW8" s="46"/>
      <c r="AX8" s="46"/>
      <c r="AY8" s="46"/>
      <c r="AZ8" s="46"/>
      <c r="BA8" s="46"/>
      <c r="BB8" s="46">
        <f>
データ!U6</f>
        <v>
1010.63</v>
      </c>
      <c r="BC8" s="46"/>
      <c r="BD8" s="46"/>
      <c r="BE8" s="46"/>
      <c r="BF8" s="46"/>
      <c r="BG8" s="46"/>
      <c r="BH8" s="46"/>
      <c r="BI8" s="46"/>
      <c r="BJ8" s="3"/>
      <c r="BK8" s="3"/>
      <c r="BL8" s="61" t="s">
        <v>
10</v>
      </c>
      <c r="BM8" s="62"/>
      <c r="BN8" s="63" t="s">
        <v>
11</v>
      </c>
      <c r="BO8" s="63"/>
      <c r="BP8" s="63"/>
      <c r="BQ8" s="63"/>
      <c r="BR8" s="63"/>
      <c r="BS8" s="63"/>
      <c r="BT8" s="63"/>
      <c r="BU8" s="63"/>
      <c r="BV8" s="63"/>
      <c r="BW8" s="63"/>
      <c r="BX8" s="63"/>
      <c r="BY8" s="64"/>
    </row>
    <row r="9" spans="1:78" ht="18.75" customHeight="1" x14ac:dyDescent="0.3">
      <c r="A9" s="2"/>
      <c r="B9" s="51" t="s">
        <v>
12</v>
      </c>
      <c r="C9" s="51"/>
      <c r="D9" s="51"/>
      <c r="E9" s="51"/>
      <c r="F9" s="51"/>
      <c r="G9" s="51"/>
      <c r="H9" s="51"/>
      <c r="I9" s="51" t="s">
        <v>
13</v>
      </c>
      <c r="J9" s="51"/>
      <c r="K9" s="51"/>
      <c r="L9" s="51"/>
      <c r="M9" s="51"/>
      <c r="N9" s="51"/>
      <c r="O9" s="51"/>
      <c r="P9" s="51" t="s">
        <v>
14</v>
      </c>
      <c r="Q9" s="51"/>
      <c r="R9" s="51"/>
      <c r="S9" s="51"/>
      <c r="T9" s="51"/>
      <c r="U9" s="51"/>
      <c r="V9" s="51"/>
      <c r="W9" s="51" t="s">
        <v>
15</v>
      </c>
      <c r="X9" s="51"/>
      <c r="Y9" s="51"/>
      <c r="Z9" s="51"/>
      <c r="AA9" s="51"/>
      <c r="AB9" s="51"/>
      <c r="AC9" s="51"/>
      <c r="AD9" s="51" t="s">
        <v>
16</v>
      </c>
      <c r="AE9" s="51"/>
      <c r="AF9" s="51"/>
      <c r="AG9" s="51"/>
      <c r="AH9" s="51"/>
      <c r="AI9" s="51"/>
      <c r="AJ9" s="51"/>
      <c r="AK9" s="3"/>
      <c r="AL9" s="51" t="s">
        <v>
17</v>
      </c>
      <c r="AM9" s="51"/>
      <c r="AN9" s="51"/>
      <c r="AO9" s="51"/>
      <c r="AP9" s="51"/>
      <c r="AQ9" s="51"/>
      <c r="AR9" s="51"/>
      <c r="AS9" s="51"/>
      <c r="AT9" s="51" t="s">
        <v>
18</v>
      </c>
      <c r="AU9" s="51"/>
      <c r="AV9" s="51"/>
      <c r="AW9" s="51"/>
      <c r="AX9" s="51"/>
      <c r="AY9" s="51"/>
      <c r="AZ9" s="51"/>
      <c r="BA9" s="51"/>
      <c r="BB9" s="51" t="s">
        <v>
19</v>
      </c>
      <c r="BC9" s="51"/>
      <c r="BD9" s="51"/>
      <c r="BE9" s="51"/>
      <c r="BF9" s="51"/>
      <c r="BG9" s="51"/>
      <c r="BH9" s="51"/>
      <c r="BI9" s="51"/>
      <c r="BJ9" s="3"/>
      <c r="BK9" s="3"/>
      <c r="BL9" s="52" t="s">
        <v>
20</v>
      </c>
      <c r="BM9" s="53"/>
      <c r="BN9" s="54" t="s">
        <v>
21</v>
      </c>
      <c r="BO9" s="54"/>
      <c r="BP9" s="54"/>
      <c r="BQ9" s="54"/>
      <c r="BR9" s="54"/>
      <c r="BS9" s="54"/>
      <c r="BT9" s="54"/>
      <c r="BU9" s="54"/>
      <c r="BV9" s="54"/>
      <c r="BW9" s="54"/>
      <c r="BX9" s="54"/>
      <c r="BY9" s="55"/>
    </row>
    <row r="10" spans="1:78" ht="18.75" customHeight="1" x14ac:dyDescent="0.3">
      <c r="A10" s="2"/>
      <c r="B10" s="46" t="str">
        <f>
データ!N6</f>
        <v>
-</v>
      </c>
      <c r="C10" s="46"/>
      <c r="D10" s="46"/>
      <c r="E10" s="46"/>
      <c r="F10" s="46"/>
      <c r="G10" s="46"/>
      <c r="H10" s="46"/>
      <c r="I10" s="46">
        <f>
データ!O6</f>
        <v>
67.599999999999994</v>
      </c>
      <c r="J10" s="46"/>
      <c r="K10" s="46"/>
      <c r="L10" s="46"/>
      <c r="M10" s="46"/>
      <c r="N10" s="46"/>
      <c r="O10" s="46"/>
      <c r="P10" s="46">
        <f>
データ!P6</f>
        <v>
29.31</v>
      </c>
      <c r="Q10" s="46"/>
      <c r="R10" s="46"/>
      <c r="S10" s="46"/>
      <c r="T10" s="46"/>
      <c r="U10" s="46"/>
      <c r="V10" s="46"/>
      <c r="W10" s="46">
        <f>
データ!Q6</f>
        <v>
88.6</v>
      </c>
      <c r="X10" s="46"/>
      <c r="Y10" s="46"/>
      <c r="Z10" s="46"/>
      <c r="AA10" s="46"/>
      <c r="AB10" s="46"/>
      <c r="AC10" s="46"/>
      <c r="AD10" s="45">
        <f>
データ!R6</f>
        <v>
2640</v>
      </c>
      <c r="AE10" s="45"/>
      <c r="AF10" s="45"/>
      <c r="AG10" s="45"/>
      <c r="AH10" s="45"/>
      <c r="AI10" s="45"/>
      <c r="AJ10" s="45"/>
      <c r="AK10" s="2"/>
      <c r="AL10" s="45">
        <f>
データ!V6</f>
        <v>
11216</v>
      </c>
      <c r="AM10" s="45"/>
      <c r="AN10" s="45"/>
      <c r="AO10" s="45"/>
      <c r="AP10" s="45"/>
      <c r="AQ10" s="45"/>
      <c r="AR10" s="45"/>
      <c r="AS10" s="45"/>
      <c r="AT10" s="46">
        <f>
データ!W6</f>
        <v>
4.37</v>
      </c>
      <c r="AU10" s="46"/>
      <c r="AV10" s="46"/>
      <c r="AW10" s="46"/>
      <c r="AX10" s="46"/>
      <c r="AY10" s="46"/>
      <c r="AZ10" s="46"/>
      <c r="BA10" s="46"/>
      <c r="BB10" s="46">
        <f>
データ!X6</f>
        <v>
2566.59</v>
      </c>
      <c r="BC10" s="46"/>
      <c r="BD10" s="46"/>
      <c r="BE10" s="46"/>
      <c r="BF10" s="46"/>
      <c r="BG10" s="46"/>
      <c r="BH10" s="46"/>
      <c r="BI10" s="46"/>
      <c r="BJ10" s="2"/>
      <c r="BK10" s="2"/>
      <c r="BL10" s="47" t="s">
        <v>
22</v>
      </c>
      <c r="BM10" s="48"/>
      <c r="BN10" s="49" t="s">
        <v>
23</v>
      </c>
      <c r="BO10" s="49"/>
      <c r="BP10" s="49"/>
      <c r="BQ10" s="49"/>
      <c r="BR10" s="49"/>
      <c r="BS10" s="49"/>
      <c r="BT10" s="49"/>
      <c r="BU10" s="49"/>
      <c r="BV10" s="49"/>
      <c r="BW10" s="49"/>
      <c r="BX10" s="49"/>
      <c r="BY10" s="50"/>
    </row>
    <row r="11" spans="1:78" ht="9.75" customHeight="1" x14ac:dyDescent="0.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24</v>
      </c>
      <c r="BM11" s="56"/>
      <c r="BN11" s="56"/>
      <c r="BO11" s="56"/>
      <c r="BP11" s="56"/>
      <c r="BQ11" s="56"/>
      <c r="BR11" s="56"/>
      <c r="BS11" s="56"/>
      <c r="BT11" s="56"/>
      <c r="BU11" s="56"/>
      <c r="BV11" s="56"/>
      <c r="BW11" s="56"/>
      <c r="BX11" s="56"/>
      <c r="BY11" s="56"/>
      <c r="BZ11" s="56"/>
    </row>
    <row r="12" spans="1:78" ht="9.75" customHeight="1" x14ac:dyDescent="0.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3">
      <c r="A14" s="2"/>
      <c r="B14" s="58" t="s">
        <v>
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
26</v>
      </c>
      <c r="BM14" s="39"/>
      <c r="BN14" s="39"/>
      <c r="BO14" s="39"/>
      <c r="BP14" s="39"/>
      <c r="BQ14" s="39"/>
      <c r="BR14" s="39"/>
      <c r="BS14" s="39"/>
      <c r="BT14" s="39"/>
      <c r="BU14" s="39"/>
      <c r="BV14" s="39"/>
      <c r="BW14" s="39"/>
      <c r="BX14" s="39"/>
      <c r="BY14" s="39"/>
      <c r="BZ14" s="40"/>
    </row>
    <row r="15" spans="1:78" ht="13.5" customHeight="1" x14ac:dyDescent="0.3">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3">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
115</v>
      </c>
      <c r="BM16" s="30"/>
      <c r="BN16" s="30"/>
      <c r="BO16" s="30"/>
      <c r="BP16" s="30"/>
      <c r="BQ16" s="30"/>
      <c r="BR16" s="30"/>
      <c r="BS16" s="30"/>
      <c r="BT16" s="30"/>
      <c r="BU16" s="30"/>
      <c r="BV16" s="30"/>
      <c r="BW16" s="30"/>
      <c r="BX16" s="30"/>
      <c r="BY16" s="30"/>
      <c r="BZ16" s="31"/>
    </row>
    <row r="17" spans="1:78" ht="13.5" customHeight="1" x14ac:dyDescent="0.3">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3">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3">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3">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3">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3">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3">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3">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3">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3">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3">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3">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3">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3">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3">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3">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3">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3">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3">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3">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3">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3">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3">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3">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3">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3">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3">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3">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3">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
27</v>
      </c>
      <c r="BM45" s="39"/>
      <c r="BN45" s="39"/>
      <c r="BO45" s="39"/>
      <c r="BP45" s="39"/>
      <c r="BQ45" s="39"/>
      <c r="BR45" s="39"/>
      <c r="BS45" s="39"/>
      <c r="BT45" s="39"/>
      <c r="BU45" s="39"/>
      <c r="BV45" s="39"/>
      <c r="BW45" s="39"/>
      <c r="BX45" s="39"/>
      <c r="BY45" s="39"/>
      <c r="BZ45" s="40"/>
    </row>
    <row r="46" spans="1:78" ht="13.5" customHeight="1" x14ac:dyDescent="0.3">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3">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
114</v>
      </c>
      <c r="BM47" s="30"/>
      <c r="BN47" s="30"/>
      <c r="BO47" s="30"/>
      <c r="BP47" s="30"/>
      <c r="BQ47" s="30"/>
      <c r="BR47" s="30"/>
      <c r="BS47" s="30"/>
      <c r="BT47" s="30"/>
      <c r="BU47" s="30"/>
      <c r="BV47" s="30"/>
      <c r="BW47" s="30"/>
      <c r="BX47" s="30"/>
      <c r="BY47" s="30"/>
      <c r="BZ47" s="31"/>
    </row>
    <row r="48" spans="1:78" ht="13.5" customHeight="1" x14ac:dyDescent="0.3">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3">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3">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3">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3">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3">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3">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3">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3">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3">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3">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3">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3">
      <c r="A60" s="2"/>
      <c r="B60" s="35" t="s">
        <v>
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3">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3">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3">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3">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
29</v>
      </c>
      <c r="BM64" s="39"/>
      <c r="BN64" s="39"/>
      <c r="BO64" s="39"/>
      <c r="BP64" s="39"/>
      <c r="BQ64" s="39"/>
      <c r="BR64" s="39"/>
      <c r="BS64" s="39"/>
      <c r="BT64" s="39"/>
      <c r="BU64" s="39"/>
      <c r="BV64" s="39"/>
      <c r="BW64" s="39"/>
      <c r="BX64" s="39"/>
      <c r="BY64" s="39"/>
      <c r="BZ64" s="40"/>
    </row>
    <row r="65" spans="1:78" ht="13.5" customHeight="1" x14ac:dyDescent="0.3">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3">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
116</v>
      </c>
      <c r="BM66" s="81"/>
      <c r="BN66" s="81"/>
      <c r="BO66" s="81"/>
      <c r="BP66" s="81"/>
      <c r="BQ66" s="81"/>
      <c r="BR66" s="81"/>
      <c r="BS66" s="81"/>
      <c r="BT66" s="81"/>
      <c r="BU66" s="81"/>
      <c r="BV66" s="81"/>
      <c r="BW66" s="81"/>
      <c r="BX66" s="81"/>
      <c r="BY66" s="81"/>
      <c r="BZ66" s="82"/>
    </row>
    <row r="67" spans="1:78" ht="13.5" customHeight="1" x14ac:dyDescent="0.3">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3">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3">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3">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3">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3">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3">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3">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3">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3">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3">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3">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3">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3">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3">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3">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3">
      <c r="C83" s="44" t="s">
        <v>
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3">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3">
      <c r="B85" s="12"/>
      <c r="C85" s="12"/>
      <c r="D85" s="12"/>
      <c r="E85" s="12" t="str">
        <f>
データ!AI6</f>
        <v>
【104.54】</v>
      </c>
      <c r="F85" s="12" t="str">
        <f>
データ!AT6</f>
        <v>
【65.93】</v>
      </c>
      <c r="G85" s="12" t="str">
        <f>
データ!BE6</f>
        <v>
【44.25】</v>
      </c>
      <c r="H85" s="12" t="str">
        <f>
データ!BP6</f>
        <v>
【1,182.11】</v>
      </c>
      <c r="I85" s="12" t="str">
        <f>
データ!CA6</f>
        <v>
【73.78】</v>
      </c>
      <c r="J85" s="12" t="str">
        <f>
データ!CL6</f>
        <v>
【220.62】</v>
      </c>
      <c r="K85" s="12" t="str">
        <f>
データ!CW6</f>
        <v>
【42.22】</v>
      </c>
      <c r="L85" s="12" t="str">
        <f>
データ!DH6</f>
        <v>
【85.67】</v>
      </c>
      <c r="M85" s="12" t="str">
        <f>
データ!DS6</f>
        <v>
【28.00】</v>
      </c>
      <c r="N85" s="12" t="str">
        <f>
データ!ED6</f>
        <v>
【0.03】</v>
      </c>
      <c r="O85" s="12" t="str">
        <f>
データ!EO6</f>
        <v>
【0.13】</v>
      </c>
    </row>
  </sheetData>
  <sheetProtection algorithmName="SHA-512" hashValue="W9boKoQ2zOJjqMtrFsiMQubevZPwgdLMO5TnmZ+EfTQI04/YgOUc9lLZxGeglEQ006FY7ribYECaGc9MBA8m0A==" saltValue="gmDeVEz8T4BurfoWisgA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3"/>
  <cols>
    <col min="2" max="144" width="11.87890625" customWidth="1"/>
  </cols>
  <sheetData>
    <row r="1" spans="1:148" x14ac:dyDescent="0.3">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3">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3">
      <c r="A3" s="14" t="s">
        <v>
45</v>
      </c>
      <c r="B3" s="15" t="s">
        <v>
46</v>
      </c>
      <c r="C3" s="15" t="s">
        <v>
47</v>
      </c>
      <c r="D3" s="15" t="s">
        <v>
48</v>
      </c>
      <c r="E3" s="15" t="s">
        <v>
49</v>
      </c>
      <c r="F3" s="15" t="s">
        <v>
50</v>
      </c>
      <c r="G3" s="15" t="s">
        <v>
51</v>
      </c>
      <c r="H3" s="73" t="s">
        <v>
52</v>
      </c>
      <c r="I3" s="74"/>
      <c r="J3" s="74"/>
      <c r="K3" s="74"/>
      <c r="L3" s="74"/>
      <c r="M3" s="74"/>
      <c r="N3" s="74"/>
      <c r="O3" s="74"/>
      <c r="P3" s="74"/>
      <c r="Q3" s="74"/>
      <c r="R3" s="74"/>
      <c r="S3" s="74"/>
      <c r="T3" s="74"/>
      <c r="U3" s="74"/>
      <c r="V3" s="74"/>
      <c r="W3" s="74"/>
      <c r="X3" s="75"/>
      <c r="Y3" s="79" t="s">
        <v>
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
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3">
      <c r="A4" s="14" t="s">
        <v>
55</v>
      </c>
      <c r="B4" s="16"/>
      <c r="C4" s="16"/>
      <c r="D4" s="16"/>
      <c r="E4" s="16"/>
      <c r="F4" s="16"/>
      <c r="G4" s="16"/>
      <c r="H4" s="76"/>
      <c r="I4" s="77"/>
      <c r="J4" s="77"/>
      <c r="K4" s="77"/>
      <c r="L4" s="77"/>
      <c r="M4" s="77"/>
      <c r="N4" s="77"/>
      <c r="O4" s="77"/>
      <c r="P4" s="77"/>
      <c r="Q4" s="77"/>
      <c r="R4" s="77"/>
      <c r="S4" s="77"/>
      <c r="T4" s="77"/>
      <c r="U4" s="77"/>
      <c r="V4" s="77"/>
      <c r="W4" s="77"/>
      <c r="X4" s="78"/>
      <c r="Y4" s="72" t="s">
        <v>
56</v>
      </c>
      <c r="Z4" s="72"/>
      <c r="AA4" s="72"/>
      <c r="AB4" s="72"/>
      <c r="AC4" s="72"/>
      <c r="AD4" s="72"/>
      <c r="AE4" s="72"/>
      <c r="AF4" s="72"/>
      <c r="AG4" s="72"/>
      <c r="AH4" s="72"/>
      <c r="AI4" s="72"/>
      <c r="AJ4" s="72" t="s">
        <v>
57</v>
      </c>
      <c r="AK4" s="72"/>
      <c r="AL4" s="72"/>
      <c r="AM4" s="72"/>
      <c r="AN4" s="72"/>
      <c r="AO4" s="72"/>
      <c r="AP4" s="72"/>
      <c r="AQ4" s="72"/>
      <c r="AR4" s="72"/>
      <c r="AS4" s="72"/>
      <c r="AT4" s="72"/>
      <c r="AU4" s="72" t="s">
        <v>
58</v>
      </c>
      <c r="AV4" s="72"/>
      <c r="AW4" s="72"/>
      <c r="AX4" s="72"/>
      <c r="AY4" s="72"/>
      <c r="AZ4" s="72"/>
      <c r="BA4" s="72"/>
      <c r="BB4" s="72"/>
      <c r="BC4" s="72"/>
      <c r="BD4" s="72"/>
      <c r="BE4" s="72"/>
      <c r="BF4" s="72" t="s">
        <v>
59</v>
      </c>
      <c r="BG4" s="72"/>
      <c r="BH4" s="72"/>
      <c r="BI4" s="72"/>
      <c r="BJ4" s="72"/>
      <c r="BK4" s="72"/>
      <c r="BL4" s="72"/>
      <c r="BM4" s="72"/>
      <c r="BN4" s="72"/>
      <c r="BO4" s="72"/>
      <c r="BP4" s="72"/>
      <c r="BQ4" s="72" t="s">
        <v>
60</v>
      </c>
      <c r="BR4" s="72"/>
      <c r="BS4" s="72"/>
      <c r="BT4" s="72"/>
      <c r="BU4" s="72"/>
      <c r="BV4" s="72"/>
      <c r="BW4" s="72"/>
      <c r="BX4" s="72"/>
      <c r="BY4" s="72"/>
      <c r="BZ4" s="72"/>
      <c r="CA4" s="72"/>
      <c r="CB4" s="72" t="s">
        <v>
61</v>
      </c>
      <c r="CC4" s="72"/>
      <c r="CD4" s="72"/>
      <c r="CE4" s="72"/>
      <c r="CF4" s="72"/>
      <c r="CG4" s="72"/>
      <c r="CH4" s="72"/>
      <c r="CI4" s="72"/>
      <c r="CJ4" s="72"/>
      <c r="CK4" s="72"/>
      <c r="CL4" s="72"/>
      <c r="CM4" s="72" t="s">
        <v>
62</v>
      </c>
      <c r="CN4" s="72"/>
      <c r="CO4" s="72"/>
      <c r="CP4" s="72"/>
      <c r="CQ4" s="72"/>
      <c r="CR4" s="72"/>
      <c r="CS4" s="72"/>
      <c r="CT4" s="72"/>
      <c r="CU4" s="72"/>
      <c r="CV4" s="72"/>
      <c r="CW4" s="72"/>
      <c r="CX4" s="72" t="s">
        <v>
63</v>
      </c>
      <c r="CY4" s="72"/>
      <c r="CZ4" s="72"/>
      <c r="DA4" s="72"/>
      <c r="DB4" s="72"/>
      <c r="DC4" s="72"/>
      <c r="DD4" s="72"/>
      <c r="DE4" s="72"/>
      <c r="DF4" s="72"/>
      <c r="DG4" s="72"/>
      <c r="DH4" s="72"/>
      <c r="DI4" s="72" t="s">
        <v>
64</v>
      </c>
      <c r="DJ4" s="72"/>
      <c r="DK4" s="72"/>
      <c r="DL4" s="72"/>
      <c r="DM4" s="72"/>
      <c r="DN4" s="72"/>
      <c r="DO4" s="72"/>
      <c r="DP4" s="72"/>
      <c r="DQ4" s="72"/>
      <c r="DR4" s="72"/>
      <c r="DS4" s="72"/>
      <c r="DT4" s="72" t="s">
        <v>
65</v>
      </c>
      <c r="DU4" s="72"/>
      <c r="DV4" s="72"/>
      <c r="DW4" s="72"/>
      <c r="DX4" s="72"/>
      <c r="DY4" s="72"/>
      <c r="DZ4" s="72"/>
      <c r="EA4" s="72"/>
      <c r="EB4" s="72"/>
      <c r="EC4" s="72"/>
      <c r="ED4" s="72"/>
      <c r="EE4" s="72" t="s">
        <v>
66</v>
      </c>
      <c r="EF4" s="72"/>
      <c r="EG4" s="72"/>
      <c r="EH4" s="72"/>
      <c r="EI4" s="72"/>
      <c r="EJ4" s="72"/>
      <c r="EK4" s="72"/>
      <c r="EL4" s="72"/>
      <c r="EM4" s="72"/>
      <c r="EN4" s="72"/>
      <c r="EO4" s="72"/>
    </row>
    <row r="5" spans="1:148" x14ac:dyDescent="0.3">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3">
      <c r="A6" s="14" t="s">
        <v>
95</v>
      </c>
      <c r="B6" s="19">
        <f>
B7</f>
        <v>
2022</v>
      </c>
      <c r="C6" s="19">
        <f t="shared" ref="C6:X6" si="3">
C7</f>
        <v>
83411</v>
      </c>
      <c r="D6" s="19">
        <f t="shared" si="3"/>
        <v>
46</v>
      </c>
      <c r="E6" s="19">
        <f t="shared" si="3"/>
        <v>
17</v>
      </c>
      <c r="F6" s="19">
        <f t="shared" si="3"/>
        <v>
4</v>
      </c>
      <c r="G6" s="19">
        <f t="shared" si="3"/>
        <v>
0</v>
      </c>
      <c r="H6" s="19" t="str">
        <f t="shared" si="3"/>
        <v>
茨城県　東海村</v>
      </c>
      <c r="I6" s="19" t="str">
        <f t="shared" si="3"/>
        <v>
法適用</v>
      </c>
      <c r="J6" s="19" t="str">
        <f t="shared" si="3"/>
        <v>
下水道事業</v>
      </c>
      <c r="K6" s="19" t="str">
        <f t="shared" si="3"/>
        <v>
特定環境保全公共下水道</v>
      </c>
      <c r="L6" s="19" t="str">
        <f t="shared" si="3"/>
        <v>
D2</v>
      </c>
      <c r="M6" s="19" t="str">
        <f t="shared" si="3"/>
        <v>
非設置</v>
      </c>
      <c r="N6" s="20" t="str">
        <f t="shared" si="3"/>
        <v>
-</v>
      </c>
      <c r="O6" s="20">
        <f t="shared" si="3"/>
        <v>
67.599999999999994</v>
      </c>
      <c r="P6" s="20">
        <f t="shared" si="3"/>
        <v>
29.31</v>
      </c>
      <c r="Q6" s="20">
        <f t="shared" si="3"/>
        <v>
88.6</v>
      </c>
      <c r="R6" s="20">
        <f t="shared" si="3"/>
        <v>
2640</v>
      </c>
      <c r="S6" s="20">
        <f t="shared" si="3"/>
        <v>
38424</v>
      </c>
      <c r="T6" s="20">
        <f t="shared" si="3"/>
        <v>
38.020000000000003</v>
      </c>
      <c r="U6" s="20">
        <f t="shared" si="3"/>
        <v>
1010.63</v>
      </c>
      <c r="V6" s="20">
        <f t="shared" si="3"/>
        <v>
11216</v>
      </c>
      <c r="W6" s="20">
        <f t="shared" si="3"/>
        <v>
4.37</v>
      </c>
      <c r="X6" s="20">
        <f t="shared" si="3"/>
        <v>
2566.59</v>
      </c>
      <c r="Y6" s="21" t="str">
        <f>
IF(Y7="",NA(),Y7)</f>
        <v>
-</v>
      </c>
      <c r="Z6" s="21">
        <f t="shared" ref="Z6:AH6" si="4">
IF(Z7="",NA(),Z7)</f>
        <v>
104.63</v>
      </c>
      <c r="AA6" s="21">
        <f t="shared" si="4"/>
        <v>
100.16</v>
      </c>
      <c r="AB6" s="21">
        <f t="shared" si="4"/>
        <v>
115.03</v>
      </c>
      <c r="AC6" s="21">
        <f t="shared" si="4"/>
        <v>
115.9</v>
      </c>
      <c r="AD6" s="21" t="str">
        <f t="shared" si="4"/>
        <v>
-</v>
      </c>
      <c r="AE6" s="21">
        <f t="shared" si="4"/>
        <v>
102.73</v>
      </c>
      <c r="AF6" s="21">
        <f t="shared" si="4"/>
        <v>
105.78</v>
      </c>
      <c r="AG6" s="21">
        <f t="shared" si="4"/>
        <v>
106.09</v>
      </c>
      <c r="AH6" s="21">
        <f t="shared" si="4"/>
        <v>
106.44</v>
      </c>
      <c r="AI6" s="20" t="str">
        <f>
IF(AI7="","",IF(AI7="-","【-】","【"&amp;SUBSTITUTE(TEXT(AI7,"#,##0.00"),"-","△")&amp;"】"))</f>
        <v>
【104.54】</v>
      </c>
      <c r="AJ6" s="21" t="str">
        <f>
IF(AJ7="",NA(),AJ7)</f>
        <v>
-</v>
      </c>
      <c r="AK6" s="20">
        <f t="shared" ref="AK6:AS6" si="5">
IF(AK7="",NA(),AK7)</f>
        <v>
0</v>
      </c>
      <c r="AL6" s="20">
        <f t="shared" si="5"/>
        <v>
0</v>
      </c>
      <c r="AM6" s="20">
        <f t="shared" si="5"/>
        <v>
0</v>
      </c>
      <c r="AN6" s="20">
        <f t="shared" si="5"/>
        <v>
0</v>
      </c>
      <c r="AO6" s="21" t="str">
        <f t="shared" si="5"/>
        <v>
-</v>
      </c>
      <c r="AP6" s="21">
        <f t="shared" si="5"/>
        <v>
94.97</v>
      </c>
      <c r="AQ6" s="21">
        <f t="shared" si="5"/>
        <v>
63.96</v>
      </c>
      <c r="AR6" s="21">
        <f t="shared" si="5"/>
        <v>
69.42</v>
      </c>
      <c r="AS6" s="21">
        <f t="shared" si="5"/>
        <v>
72.86</v>
      </c>
      <c r="AT6" s="20" t="str">
        <f>
IF(AT7="","",IF(AT7="-","【-】","【"&amp;SUBSTITUTE(TEXT(AT7,"#,##0.00"),"-","△")&amp;"】"))</f>
        <v>
【65.93】</v>
      </c>
      <c r="AU6" s="21" t="str">
        <f>
IF(AU7="",NA(),AU7)</f>
        <v>
-</v>
      </c>
      <c r="AV6" s="21">
        <f t="shared" ref="AV6:BD6" si="6">
IF(AV7="",NA(),AV7)</f>
        <v>
70.83</v>
      </c>
      <c r="AW6" s="21">
        <f t="shared" si="6"/>
        <v>
48.15</v>
      </c>
      <c r="AX6" s="21">
        <f t="shared" si="6"/>
        <v>
34.56</v>
      </c>
      <c r="AY6" s="21">
        <f t="shared" si="6"/>
        <v>
46.95</v>
      </c>
      <c r="AZ6" s="21" t="str">
        <f t="shared" si="6"/>
        <v>
-</v>
      </c>
      <c r="BA6" s="21">
        <f t="shared" si="6"/>
        <v>
47.72</v>
      </c>
      <c r="BB6" s="21">
        <f t="shared" si="6"/>
        <v>
44.24</v>
      </c>
      <c r="BC6" s="21">
        <f t="shared" si="6"/>
        <v>
43.07</v>
      </c>
      <c r="BD6" s="21">
        <f t="shared" si="6"/>
        <v>
45.42</v>
      </c>
      <c r="BE6" s="20" t="str">
        <f>
IF(BE7="","",IF(BE7="-","【-】","【"&amp;SUBSTITUTE(TEXT(BE7,"#,##0.00"),"-","△")&amp;"】"))</f>
        <v>
【44.25】</v>
      </c>
      <c r="BF6" s="21" t="str">
        <f>
IF(BF7="",NA(),BF7)</f>
        <v>
-</v>
      </c>
      <c r="BG6" s="21">
        <f t="shared" ref="BG6:BO6" si="7">
IF(BG7="",NA(),BG7)</f>
        <v>
362.1</v>
      </c>
      <c r="BH6" s="21">
        <f t="shared" si="7"/>
        <v>
221.02</v>
      </c>
      <c r="BI6" s="21">
        <f t="shared" si="7"/>
        <v>
287.85000000000002</v>
      </c>
      <c r="BJ6" s="21">
        <f t="shared" si="7"/>
        <v>
694.14</v>
      </c>
      <c r="BK6" s="21" t="str">
        <f t="shared" si="7"/>
        <v>
-</v>
      </c>
      <c r="BL6" s="21">
        <f t="shared" si="7"/>
        <v>
1206.79</v>
      </c>
      <c r="BM6" s="21">
        <f t="shared" si="7"/>
        <v>
1258.43</v>
      </c>
      <c r="BN6" s="21">
        <f t="shared" si="7"/>
        <v>
1163.75</v>
      </c>
      <c r="BO6" s="21">
        <f t="shared" si="7"/>
        <v>
1195.47</v>
      </c>
      <c r="BP6" s="20" t="str">
        <f>
IF(BP7="","",IF(BP7="-","【-】","【"&amp;SUBSTITUTE(TEXT(BP7,"#,##0.00"),"-","△")&amp;"】"))</f>
        <v>
【1,182.11】</v>
      </c>
      <c r="BQ6" s="21" t="str">
        <f>
IF(BQ7="",NA(),BQ7)</f>
        <v>
-</v>
      </c>
      <c r="BR6" s="21">
        <f t="shared" ref="BR6:BZ6" si="8">
IF(BR7="",NA(),BR7)</f>
        <v>
88.55</v>
      </c>
      <c r="BS6" s="21">
        <f t="shared" si="8"/>
        <v>
91.78</v>
      </c>
      <c r="BT6" s="21">
        <f t="shared" si="8"/>
        <v>
93.21</v>
      </c>
      <c r="BU6" s="21">
        <f t="shared" si="8"/>
        <v>
90.01</v>
      </c>
      <c r="BV6" s="21" t="str">
        <f t="shared" si="8"/>
        <v>
-</v>
      </c>
      <c r="BW6" s="21">
        <f t="shared" si="8"/>
        <v>
71.84</v>
      </c>
      <c r="BX6" s="21">
        <f t="shared" si="8"/>
        <v>
73.36</v>
      </c>
      <c r="BY6" s="21">
        <f t="shared" si="8"/>
        <v>
72.599999999999994</v>
      </c>
      <c r="BZ6" s="21">
        <f t="shared" si="8"/>
        <v>
69.430000000000007</v>
      </c>
      <c r="CA6" s="20" t="str">
        <f>
IF(CA7="","",IF(CA7="-","【-】","【"&amp;SUBSTITUTE(TEXT(CA7,"#,##0.00"),"-","△")&amp;"】"))</f>
        <v>
【73.78】</v>
      </c>
      <c r="CB6" s="21" t="str">
        <f>
IF(CB7="",NA(),CB7)</f>
        <v>
-</v>
      </c>
      <c r="CC6" s="21">
        <f t="shared" ref="CC6:CK6" si="9">
IF(CC7="",NA(),CC7)</f>
        <v>
150</v>
      </c>
      <c r="CD6" s="21">
        <f t="shared" si="9"/>
        <v>
150</v>
      </c>
      <c r="CE6" s="21">
        <f t="shared" si="9"/>
        <v>
150.03</v>
      </c>
      <c r="CF6" s="21">
        <f t="shared" si="9"/>
        <v>
150</v>
      </c>
      <c r="CG6" s="21" t="str">
        <f t="shared" si="9"/>
        <v>
-</v>
      </c>
      <c r="CH6" s="21">
        <f t="shared" si="9"/>
        <v>
228.47</v>
      </c>
      <c r="CI6" s="21">
        <f t="shared" si="9"/>
        <v>
224.88</v>
      </c>
      <c r="CJ6" s="21">
        <f t="shared" si="9"/>
        <v>
228.64</v>
      </c>
      <c r="CK6" s="21">
        <f t="shared" si="9"/>
        <v>
239.46</v>
      </c>
      <c r="CL6" s="20" t="str">
        <f>
IF(CL7="","",IF(CL7="-","【-】","【"&amp;SUBSTITUTE(TEXT(CL7,"#,##0.00"),"-","△")&amp;"】"))</f>
        <v>
【220.62】</v>
      </c>
      <c r="CM6" s="21" t="str">
        <f>
IF(CM7="",NA(),CM7)</f>
        <v>
-</v>
      </c>
      <c r="CN6" s="21" t="str">
        <f t="shared" ref="CN6:CV6" si="10">
IF(CN7="",NA(),CN7)</f>
        <v>
-</v>
      </c>
      <c r="CO6" s="21" t="str">
        <f t="shared" si="10"/>
        <v>
-</v>
      </c>
      <c r="CP6" s="21" t="str">
        <f t="shared" si="10"/>
        <v>
-</v>
      </c>
      <c r="CQ6" s="21" t="str">
        <f t="shared" si="10"/>
        <v>
-</v>
      </c>
      <c r="CR6" s="21" t="str">
        <f t="shared" si="10"/>
        <v>
-</v>
      </c>
      <c r="CS6" s="21">
        <f t="shared" si="10"/>
        <v>
42.47</v>
      </c>
      <c r="CT6" s="21">
        <f t="shared" si="10"/>
        <v>
42.4</v>
      </c>
      <c r="CU6" s="21">
        <f t="shared" si="10"/>
        <v>
42.28</v>
      </c>
      <c r="CV6" s="21">
        <f t="shared" si="10"/>
        <v>
41.06</v>
      </c>
      <c r="CW6" s="20" t="str">
        <f>
IF(CW7="","",IF(CW7="-","【-】","【"&amp;SUBSTITUTE(TEXT(CW7,"#,##0.00"),"-","△")&amp;"】"))</f>
        <v>
【42.22】</v>
      </c>
      <c r="CX6" s="21" t="str">
        <f>
IF(CX7="",NA(),CX7)</f>
        <v>
-</v>
      </c>
      <c r="CY6" s="21">
        <f t="shared" ref="CY6:DG6" si="11">
IF(CY7="",NA(),CY7)</f>
        <v>
80.94</v>
      </c>
      <c r="CZ6" s="21">
        <f t="shared" si="11"/>
        <v>
81.23</v>
      </c>
      <c r="DA6" s="21">
        <f t="shared" si="11"/>
        <v>
81.239999999999995</v>
      </c>
      <c r="DB6" s="21">
        <f t="shared" si="11"/>
        <v>
80.95</v>
      </c>
      <c r="DC6" s="21" t="str">
        <f t="shared" si="11"/>
        <v>
-</v>
      </c>
      <c r="DD6" s="21">
        <f t="shared" si="11"/>
        <v>
83.75</v>
      </c>
      <c r="DE6" s="21">
        <f t="shared" si="11"/>
        <v>
84.19</v>
      </c>
      <c r="DF6" s="21">
        <f t="shared" si="11"/>
        <v>
84.34</v>
      </c>
      <c r="DG6" s="21">
        <f t="shared" si="11"/>
        <v>
84.34</v>
      </c>
      <c r="DH6" s="20" t="str">
        <f>
IF(DH7="","",IF(DH7="-","【-】","【"&amp;SUBSTITUTE(TEXT(DH7,"#,##0.00"),"-","△")&amp;"】"))</f>
        <v>
【85.67】</v>
      </c>
      <c r="DI6" s="21" t="str">
        <f>
IF(DI7="",NA(),DI7)</f>
        <v>
-</v>
      </c>
      <c r="DJ6" s="21">
        <f t="shared" ref="DJ6:DR6" si="12">
IF(DJ7="",NA(),DJ7)</f>
        <v>
2.68</v>
      </c>
      <c r="DK6" s="21">
        <f t="shared" si="12"/>
        <v>
5.15</v>
      </c>
      <c r="DL6" s="21">
        <f t="shared" si="12"/>
        <v>
7.64</v>
      </c>
      <c r="DM6" s="21">
        <f t="shared" si="12"/>
        <v>
9.9600000000000009</v>
      </c>
      <c r="DN6" s="21" t="str">
        <f t="shared" si="12"/>
        <v>
-</v>
      </c>
      <c r="DO6" s="21">
        <f t="shared" si="12"/>
        <v>
24.68</v>
      </c>
      <c r="DP6" s="21">
        <f t="shared" si="12"/>
        <v>
21.36</v>
      </c>
      <c r="DQ6" s="21">
        <f t="shared" si="12"/>
        <v>
22.79</v>
      </c>
      <c r="DR6" s="21">
        <f t="shared" si="12"/>
        <v>
24.8</v>
      </c>
      <c r="DS6" s="20" t="str">
        <f>
IF(DS7="","",IF(DS7="-","【-】","【"&amp;SUBSTITUTE(TEXT(DS7,"#,##0.00"),"-","△")&amp;"】"))</f>
        <v>
【28.00】</v>
      </c>
      <c r="DT6" s="21" t="str">
        <f>
IF(DT7="",NA(),DT7)</f>
        <v>
-</v>
      </c>
      <c r="DU6" s="20">
        <f t="shared" ref="DU6:EC6" si="13">
IF(DU7="",NA(),DU7)</f>
        <v>
0</v>
      </c>
      <c r="DV6" s="20">
        <f t="shared" si="13"/>
        <v>
0</v>
      </c>
      <c r="DW6" s="20">
        <f t="shared" si="13"/>
        <v>
0</v>
      </c>
      <c r="DX6" s="20">
        <f t="shared" si="13"/>
        <v>
0</v>
      </c>
      <c r="DY6" s="21" t="str">
        <f t="shared" si="13"/>
        <v>
-</v>
      </c>
      <c r="DZ6" s="21">
        <f t="shared" si="13"/>
        <v>
8.6199999999999992</v>
      </c>
      <c r="EA6" s="21">
        <f t="shared" si="13"/>
        <v>
0.01</v>
      </c>
      <c r="EB6" s="21">
        <f t="shared" si="13"/>
        <v>
0.01</v>
      </c>
      <c r="EC6" s="21">
        <f t="shared" si="13"/>
        <v>
0.02</v>
      </c>
      <c r="ED6" s="20" t="str">
        <f>
IF(ED7="","",IF(ED7="-","【-】","【"&amp;SUBSTITUTE(TEXT(ED7,"#,##0.00"),"-","△")&amp;"】"))</f>
        <v>
【0.03】</v>
      </c>
      <c r="EE6" s="21" t="str">
        <f>
IF(EE7="",NA(),EE7)</f>
        <v>
-</v>
      </c>
      <c r="EF6" s="20">
        <f t="shared" ref="EF6:EN6" si="14">
IF(EF7="",NA(),EF7)</f>
        <v>
0</v>
      </c>
      <c r="EG6" s="20">
        <f t="shared" si="14"/>
        <v>
0</v>
      </c>
      <c r="EH6" s="20">
        <f t="shared" si="14"/>
        <v>
0</v>
      </c>
      <c r="EI6" s="20">
        <f t="shared" si="14"/>
        <v>
0</v>
      </c>
      <c r="EJ6" s="21" t="str">
        <f t="shared" si="14"/>
        <v>
-</v>
      </c>
      <c r="EK6" s="21">
        <f t="shared" si="14"/>
        <v>
0.36</v>
      </c>
      <c r="EL6" s="21">
        <f t="shared" si="14"/>
        <v>
0.39</v>
      </c>
      <c r="EM6" s="21">
        <f t="shared" si="14"/>
        <v>
0.1</v>
      </c>
      <c r="EN6" s="21">
        <f t="shared" si="14"/>
        <v>
0.08</v>
      </c>
      <c r="EO6" s="20" t="str">
        <f>
IF(EO7="","",IF(EO7="-","【-】","【"&amp;SUBSTITUTE(TEXT(EO7,"#,##0.00"),"-","△")&amp;"】"))</f>
        <v>
【0.13】</v>
      </c>
    </row>
    <row r="7" spans="1:148" s="22" customFormat="1" x14ac:dyDescent="0.3">
      <c r="A7" s="14"/>
      <c r="B7" s="23">
        <v>
2022</v>
      </c>
      <c r="C7" s="23">
        <v>
83411</v>
      </c>
      <c r="D7" s="23">
        <v>
46</v>
      </c>
      <c r="E7" s="23">
        <v>
17</v>
      </c>
      <c r="F7" s="23">
        <v>
4</v>
      </c>
      <c r="G7" s="23">
        <v>
0</v>
      </c>
      <c r="H7" s="23" t="s">
        <v>
96</v>
      </c>
      <c r="I7" s="23" t="s">
        <v>
97</v>
      </c>
      <c r="J7" s="23" t="s">
        <v>
98</v>
      </c>
      <c r="K7" s="23" t="s">
        <v>
99</v>
      </c>
      <c r="L7" s="23" t="s">
        <v>
100</v>
      </c>
      <c r="M7" s="23" t="s">
        <v>
101</v>
      </c>
      <c r="N7" s="24" t="s">
        <v>
102</v>
      </c>
      <c r="O7" s="24">
        <v>
67.599999999999994</v>
      </c>
      <c r="P7" s="24">
        <v>
29.31</v>
      </c>
      <c r="Q7" s="24">
        <v>
88.6</v>
      </c>
      <c r="R7" s="24">
        <v>
2640</v>
      </c>
      <c r="S7" s="24">
        <v>
38424</v>
      </c>
      <c r="T7" s="24">
        <v>
38.020000000000003</v>
      </c>
      <c r="U7" s="24">
        <v>
1010.63</v>
      </c>
      <c r="V7" s="24">
        <v>
11216</v>
      </c>
      <c r="W7" s="24">
        <v>
4.37</v>
      </c>
      <c r="X7" s="24">
        <v>
2566.59</v>
      </c>
      <c r="Y7" s="24" t="s">
        <v>
102</v>
      </c>
      <c r="Z7" s="24">
        <v>
104.63</v>
      </c>
      <c r="AA7" s="24">
        <v>
100.16</v>
      </c>
      <c r="AB7" s="24">
        <v>
115.03</v>
      </c>
      <c r="AC7" s="24">
        <v>
115.9</v>
      </c>
      <c r="AD7" s="24" t="s">
        <v>
102</v>
      </c>
      <c r="AE7" s="24">
        <v>
102.73</v>
      </c>
      <c r="AF7" s="24">
        <v>
105.78</v>
      </c>
      <c r="AG7" s="24">
        <v>
106.09</v>
      </c>
      <c r="AH7" s="24">
        <v>
106.44</v>
      </c>
      <c r="AI7" s="24">
        <v>
104.54</v>
      </c>
      <c r="AJ7" s="24" t="s">
        <v>
102</v>
      </c>
      <c r="AK7" s="24">
        <v>
0</v>
      </c>
      <c r="AL7" s="24">
        <v>
0</v>
      </c>
      <c r="AM7" s="24">
        <v>
0</v>
      </c>
      <c r="AN7" s="24">
        <v>
0</v>
      </c>
      <c r="AO7" s="24" t="s">
        <v>
102</v>
      </c>
      <c r="AP7" s="24">
        <v>
94.97</v>
      </c>
      <c r="AQ7" s="24">
        <v>
63.96</v>
      </c>
      <c r="AR7" s="24">
        <v>
69.42</v>
      </c>
      <c r="AS7" s="24">
        <v>
72.86</v>
      </c>
      <c r="AT7" s="24">
        <v>
65.930000000000007</v>
      </c>
      <c r="AU7" s="24" t="s">
        <v>
102</v>
      </c>
      <c r="AV7" s="24">
        <v>
70.83</v>
      </c>
      <c r="AW7" s="24">
        <v>
48.15</v>
      </c>
      <c r="AX7" s="24">
        <v>
34.56</v>
      </c>
      <c r="AY7" s="24">
        <v>
46.95</v>
      </c>
      <c r="AZ7" s="24" t="s">
        <v>
102</v>
      </c>
      <c r="BA7" s="24">
        <v>
47.72</v>
      </c>
      <c r="BB7" s="24">
        <v>
44.24</v>
      </c>
      <c r="BC7" s="24">
        <v>
43.07</v>
      </c>
      <c r="BD7" s="24">
        <v>
45.42</v>
      </c>
      <c r="BE7" s="24">
        <v>
44.25</v>
      </c>
      <c r="BF7" s="24" t="s">
        <v>
102</v>
      </c>
      <c r="BG7" s="24">
        <v>
362.1</v>
      </c>
      <c r="BH7" s="24">
        <v>
221.02</v>
      </c>
      <c r="BI7" s="24">
        <v>
287.85000000000002</v>
      </c>
      <c r="BJ7" s="24">
        <v>
694.14</v>
      </c>
      <c r="BK7" s="24" t="s">
        <v>
102</v>
      </c>
      <c r="BL7" s="24">
        <v>
1206.79</v>
      </c>
      <c r="BM7" s="24">
        <v>
1258.43</v>
      </c>
      <c r="BN7" s="24">
        <v>
1163.75</v>
      </c>
      <c r="BO7" s="24">
        <v>
1195.47</v>
      </c>
      <c r="BP7" s="24">
        <v>
1182.1099999999999</v>
      </c>
      <c r="BQ7" s="24" t="s">
        <v>
102</v>
      </c>
      <c r="BR7" s="24">
        <v>
88.55</v>
      </c>
      <c r="BS7" s="24">
        <v>
91.78</v>
      </c>
      <c r="BT7" s="24">
        <v>
93.21</v>
      </c>
      <c r="BU7" s="24">
        <v>
90.01</v>
      </c>
      <c r="BV7" s="24" t="s">
        <v>
102</v>
      </c>
      <c r="BW7" s="24">
        <v>
71.84</v>
      </c>
      <c r="BX7" s="24">
        <v>
73.36</v>
      </c>
      <c r="BY7" s="24">
        <v>
72.599999999999994</v>
      </c>
      <c r="BZ7" s="24">
        <v>
69.430000000000007</v>
      </c>
      <c r="CA7" s="24">
        <v>
73.78</v>
      </c>
      <c r="CB7" s="24" t="s">
        <v>
102</v>
      </c>
      <c r="CC7" s="24">
        <v>
150</v>
      </c>
      <c r="CD7" s="24">
        <v>
150</v>
      </c>
      <c r="CE7" s="24">
        <v>
150.03</v>
      </c>
      <c r="CF7" s="24">
        <v>
150</v>
      </c>
      <c r="CG7" s="24" t="s">
        <v>
102</v>
      </c>
      <c r="CH7" s="24">
        <v>
228.47</v>
      </c>
      <c r="CI7" s="24">
        <v>
224.88</v>
      </c>
      <c r="CJ7" s="24">
        <v>
228.64</v>
      </c>
      <c r="CK7" s="24">
        <v>
239.46</v>
      </c>
      <c r="CL7" s="24">
        <v>
220.62</v>
      </c>
      <c r="CM7" s="24" t="s">
        <v>
102</v>
      </c>
      <c r="CN7" s="24" t="s">
        <v>
102</v>
      </c>
      <c r="CO7" s="24" t="s">
        <v>
102</v>
      </c>
      <c r="CP7" s="24" t="s">
        <v>
102</v>
      </c>
      <c r="CQ7" s="24" t="s">
        <v>
102</v>
      </c>
      <c r="CR7" s="24" t="s">
        <v>
102</v>
      </c>
      <c r="CS7" s="24">
        <v>
42.47</v>
      </c>
      <c r="CT7" s="24">
        <v>
42.4</v>
      </c>
      <c r="CU7" s="24">
        <v>
42.28</v>
      </c>
      <c r="CV7" s="24">
        <v>
41.06</v>
      </c>
      <c r="CW7" s="24">
        <v>
42.22</v>
      </c>
      <c r="CX7" s="24" t="s">
        <v>
102</v>
      </c>
      <c r="CY7" s="24">
        <v>
80.94</v>
      </c>
      <c r="CZ7" s="24">
        <v>
81.23</v>
      </c>
      <c r="DA7" s="24">
        <v>
81.239999999999995</v>
      </c>
      <c r="DB7" s="24">
        <v>
80.95</v>
      </c>
      <c r="DC7" s="24" t="s">
        <v>
102</v>
      </c>
      <c r="DD7" s="24">
        <v>
83.75</v>
      </c>
      <c r="DE7" s="24">
        <v>
84.19</v>
      </c>
      <c r="DF7" s="24">
        <v>
84.34</v>
      </c>
      <c r="DG7" s="24">
        <v>
84.34</v>
      </c>
      <c r="DH7" s="24">
        <v>
85.67</v>
      </c>
      <c r="DI7" s="24" t="s">
        <v>
102</v>
      </c>
      <c r="DJ7" s="24">
        <v>
2.68</v>
      </c>
      <c r="DK7" s="24">
        <v>
5.15</v>
      </c>
      <c r="DL7" s="24">
        <v>
7.64</v>
      </c>
      <c r="DM7" s="24">
        <v>
9.9600000000000009</v>
      </c>
      <c r="DN7" s="24" t="s">
        <v>
102</v>
      </c>
      <c r="DO7" s="24">
        <v>
24.68</v>
      </c>
      <c r="DP7" s="24">
        <v>
21.36</v>
      </c>
      <c r="DQ7" s="24">
        <v>
22.79</v>
      </c>
      <c r="DR7" s="24">
        <v>
24.8</v>
      </c>
      <c r="DS7" s="24">
        <v>
28</v>
      </c>
      <c r="DT7" s="24" t="s">
        <v>
102</v>
      </c>
      <c r="DU7" s="24">
        <v>
0</v>
      </c>
      <c r="DV7" s="24">
        <v>
0</v>
      </c>
      <c r="DW7" s="24">
        <v>
0</v>
      </c>
      <c r="DX7" s="24">
        <v>
0</v>
      </c>
      <c r="DY7" s="24" t="s">
        <v>
102</v>
      </c>
      <c r="DZ7" s="24">
        <v>
8.6199999999999992</v>
      </c>
      <c r="EA7" s="24">
        <v>
0.01</v>
      </c>
      <c r="EB7" s="24">
        <v>
0.01</v>
      </c>
      <c r="EC7" s="24">
        <v>
0.02</v>
      </c>
      <c r="ED7" s="24">
        <v>
0.03</v>
      </c>
      <c r="EE7" s="24" t="s">
        <v>
102</v>
      </c>
      <c r="EF7" s="24">
        <v>
0</v>
      </c>
      <c r="EG7" s="24">
        <v>
0</v>
      </c>
      <c r="EH7" s="24">
        <v>
0</v>
      </c>
      <c r="EI7" s="24">
        <v>
0</v>
      </c>
      <c r="EJ7" s="24" t="s">
        <v>
102</v>
      </c>
      <c r="EK7" s="24">
        <v>
0.36</v>
      </c>
      <c r="EL7" s="24">
        <v>
0.39</v>
      </c>
      <c r="EM7" s="24">
        <v>
0.1</v>
      </c>
      <c r="EN7" s="24">
        <v>
0.08</v>
      </c>
      <c r="EO7" s="24">
        <v>
0.13</v>
      </c>
    </row>
    <row r="8" spans="1:148" x14ac:dyDescent="0.3">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3">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3">
      <c r="A10" s="26" t="s">
        <v>
46</v>
      </c>
      <c r="B10" s="27">
        <f t="shared" ref="B10:C10" si="15">
DATEVALUE($B7+12-B11&amp;"/1/"&amp;B12)</f>
        <v>
47484</v>
      </c>
      <c r="C10" s="28">
        <f t="shared" si="15"/>
        <v>
47849</v>
      </c>
      <c r="D10" s="28">
        <f>
DATEVALUE($B7+12-D11&amp;"/1/"&amp;D12)</f>
        <v>
48215</v>
      </c>
      <c r="E10" s="28">
        <f>
DATEVALUE($B7+12-E11&amp;"/1/"&amp;E12)</f>
        <v>
48582</v>
      </c>
      <c r="F10" s="28">
        <f>
DATEVALUE($B7+12-F11&amp;"/1/"&amp;F12)</f>
        <v>
48948</v>
      </c>
    </row>
    <row r="11" spans="1:148" x14ac:dyDescent="0.3">
      <c r="B11">
        <v>
4</v>
      </c>
      <c r="C11">
        <v>
3</v>
      </c>
      <c r="D11">
        <v>
2</v>
      </c>
      <c r="E11">
        <v>
1</v>
      </c>
      <c r="F11">
        <v>
0</v>
      </c>
      <c r="G11" t="s">
        <v>
108</v>
      </c>
    </row>
    <row r="12" spans="1:148" x14ac:dyDescent="0.3">
      <c r="B12">
        <v>
1</v>
      </c>
      <c r="C12">
        <v>
1</v>
      </c>
      <c r="D12">
        <v>
2</v>
      </c>
      <c r="E12">
        <v>
3</v>
      </c>
      <c r="F12">
        <v>
4</v>
      </c>
      <c r="G12" t="s">
        <v>
109</v>
      </c>
    </row>
    <row r="13" spans="1:148" x14ac:dyDescent="0.3">
      <c r="B13" t="s">
        <v>
110</v>
      </c>
      <c r="C13" t="s">
        <v>
111</v>
      </c>
      <c r="D13" t="s">
        <v>
112</v>
      </c>
      <c r="E13" t="s">
        <v>
111</v>
      </c>
      <c r="F13" t="s">
        <v>
111</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2024-02-01T06:27:23Z</cp:lastPrinted>
  <dcterms:created xsi:type="dcterms:W3CDTF">2023-12-12T00:54:31Z</dcterms:created>
  <dcterms:modified xsi:type="dcterms:W3CDTF">2024-02-01T06:36:09Z</dcterms:modified>
  <cp:category/>
</cp:coreProperties>
</file>