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W:\R5経営分析表\提出用\"/>
    </mc:Choice>
  </mc:AlternateContent>
  <xr:revisionPtr revIDLastSave="0" documentId="13_ncr:1_{E591D3DF-F2AC-446B-AEB1-4DB5DA97952E}" xr6:coauthVersionLast="36" xr6:coauthVersionMax="36" xr10:uidLastSave="{00000000-0000-0000-0000-000000000000}"/>
  <workbookProtection workbookAlgorithmName="SHA-512" workbookHashValue="nBhgm8/ASFhcyogy10QLObpAmv17izTwNbDJkLfmRH2rrC5vpok0sTEfJno7SwFziHrplIzl0zY9eJlogbzu8A==" workbookSaltValue="Kca4K4/49d7puWe/C1OFtQ==" workbookSpinCount="100000" lockStructure="1"/>
  <bookViews>
    <workbookView xWindow="0" yWindow="0" windowWidth="15360" windowHeight="7633"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3"/>
  <cols>
    <col min="2" max="144" width="11.87890625" customWidth="1"/>
  </cols>
  <sheetData>
    <row r="1" spans="1:148" x14ac:dyDescent="0.3">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3">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3">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3">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3">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3">
      <c r="A6" s="14" t="s">
        <v>
95</v>
      </c>
      <c r="B6" s="19">
        <f>
B7</f>
        <v>
2022</v>
      </c>
      <c r="C6" s="19">
        <f t="shared" ref="C6:X6" si="3">
C7</f>
        <v>
83411</v>
      </c>
      <c r="D6" s="19">
        <f t="shared" si="3"/>
        <v>
46</v>
      </c>
      <c r="E6" s="19">
        <f t="shared" si="3"/>
        <v>
17</v>
      </c>
      <c r="F6" s="19">
        <f t="shared" si="3"/>
        <v>
1</v>
      </c>
      <c r="G6" s="19">
        <f t="shared" si="3"/>
        <v>
0</v>
      </c>
      <c r="H6" s="19" t="str">
        <f t="shared" si="3"/>
        <v>
茨城県　東海村</v>
      </c>
      <c r="I6" s="19" t="str">
        <f t="shared" si="3"/>
        <v>
法適用</v>
      </c>
      <c r="J6" s="19" t="str">
        <f t="shared" si="3"/>
        <v>
下水道事業</v>
      </c>
      <c r="K6" s="19" t="str">
        <f t="shared" si="3"/>
        <v>
公共下水道</v>
      </c>
      <c r="L6" s="19" t="str">
        <f t="shared" si="3"/>
        <v>
Cc1</v>
      </c>
      <c r="M6" s="19" t="str">
        <f t="shared" si="3"/>
        <v>
非設置</v>
      </c>
      <c r="N6" s="20" t="str">
        <f t="shared" si="3"/>
        <v>
-</v>
      </c>
      <c r="O6" s="20">
        <f t="shared" si="3"/>
        <v>
79.819999999999993</v>
      </c>
      <c r="P6" s="20">
        <f t="shared" si="3"/>
        <v>
62.28</v>
      </c>
      <c r="Q6" s="20">
        <f t="shared" si="3"/>
        <v>
88.76</v>
      </c>
      <c r="R6" s="20">
        <f t="shared" si="3"/>
        <v>
2640</v>
      </c>
      <c r="S6" s="20">
        <f t="shared" si="3"/>
        <v>
38424</v>
      </c>
      <c r="T6" s="20">
        <f t="shared" si="3"/>
        <v>
38.020000000000003</v>
      </c>
      <c r="U6" s="20">
        <f t="shared" si="3"/>
        <v>
1010.63</v>
      </c>
      <c r="V6" s="20">
        <f t="shared" si="3"/>
        <v>
23834</v>
      </c>
      <c r="W6" s="20">
        <f t="shared" si="3"/>
        <v>
7.75</v>
      </c>
      <c r="X6" s="20">
        <f t="shared" si="3"/>
        <v>
3075.35</v>
      </c>
      <c r="Y6" s="21" t="str">
        <f>
IF(Y7="",NA(),Y7)</f>
        <v>
-</v>
      </c>
      <c r="Z6" s="21">
        <f t="shared" ref="Z6:AH6" si="4">
IF(Z7="",NA(),Z7)</f>
        <v>
101.57</v>
      </c>
      <c r="AA6" s="21">
        <f t="shared" si="4"/>
        <v>
100.14</v>
      </c>
      <c r="AB6" s="21">
        <f t="shared" si="4"/>
        <v>
100.98</v>
      </c>
      <c r="AC6" s="21">
        <f t="shared" si="4"/>
        <v>
102.62</v>
      </c>
      <c r="AD6" s="21" t="str">
        <f t="shared" si="4"/>
        <v>
-</v>
      </c>
      <c r="AE6" s="21">
        <f t="shared" si="4"/>
        <v>
106.81</v>
      </c>
      <c r="AF6" s="21">
        <f t="shared" si="4"/>
        <v>
106.5</v>
      </c>
      <c r="AG6" s="21">
        <f t="shared" si="4"/>
        <v>
106.22</v>
      </c>
      <c r="AH6" s="21">
        <f t="shared" si="4"/>
        <v>
107.01</v>
      </c>
      <c r="AI6" s="20" t="str">
        <f>
IF(AI7="","",IF(AI7="-","【-】","【"&amp;SUBSTITUTE(TEXT(AI7,"#,##0.00"),"-","△")&amp;"】"))</f>
        <v>
【106.11】</v>
      </c>
      <c r="AJ6" s="21" t="str">
        <f>
IF(AJ7="",NA(),AJ7)</f>
        <v>
-</v>
      </c>
      <c r="AK6" s="20">
        <f t="shared" ref="AK6:AS6" si="5">
IF(AK7="",NA(),AK7)</f>
        <v>
0</v>
      </c>
      <c r="AL6" s="20">
        <f t="shared" si="5"/>
        <v>
0</v>
      </c>
      <c r="AM6" s="20">
        <f t="shared" si="5"/>
        <v>
0</v>
      </c>
      <c r="AN6" s="20">
        <f t="shared" si="5"/>
        <v>
0</v>
      </c>
      <c r="AO6" s="21" t="str">
        <f t="shared" si="5"/>
        <v>
-</v>
      </c>
      <c r="AP6" s="21">
        <f t="shared" si="5"/>
        <v>
34.4</v>
      </c>
      <c r="AQ6" s="21">
        <f t="shared" si="5"/>
        <v>
18.36</v>
      </c>
      <c r="AR6" s="21">
        <f t="shared" si="5"/>
        <v>
18.010000000000002</v>
      </c>
      <c r="AS6" s="21">
        <f t="shared" si="5"/>
        <v>
23.86</v>
      </c>
      <c r="AT6" s="20" t="str">
        <f>
IF(AT7="","",IF(AT7="-","【-】","【"&amp;SUBSTITUTE(TEXT(AT7,"#,##0.00"),"-","△")&amp;"】"))</f>
        <v>
【3.15】</v>
      </c>
      <c r="AU6" s="21" t="str">
        <f>
IF(AU7="",NA(),AU7)</f>
        <v>
-</v>
      </c>
      <c r="AV6" s="21">
        <f t="shared" ref="AV6:BD6" si="6">
IF(AV7="",NA(),AV7)</f>
        <v>
113.45</v>
      </c>
      <c r="AW6" s="21">
        <f t="shared" si="6"/>
        <v>
149.49</v>
      </c>
      <c r="AX6" s="21">
        <f t="shared" si="6"/>
        <v>
167.07</v>
      </c>
      <c r="AY6" s="21">
        <f t="shared" si="6"/>
        <v>
216.31</v>
      </c>
      <c r="AZ6" s="21" t="str">
        <f t="shared" si="6"/>
        <v>
-</v>
      </c>
      <c r="BA6" s="21">
        <f t="shared" si="6"/>
        <v>
68.17</v>
      </c>
      <c r="BB6" s="21">
        <f t="shared" si="6"/>
        <v>
55.6</v>
      </c>
      <c r="BC6" s="21">
        <f t="shared" si="6"/>
        <v>
59.4</v>
      </c>
      <c r="BD6" s="21">
        <f t="shared" si="6"/>
        <v>
68.27</v>
      </c>
      <c r="BE6" s="20" t="str">
        <f>
IF(BE7="","",IF(BE7="-","【-】","【"&amp;SUBSTITUTE(TEXT(BE7,"#,##0.00"),"-","△")&amp;"】"))</f>
        <v>
【73.44】</v>
      </c>
      <c r="BF6" s="21" t="str">
        <f>
IF(BF7="",NA(),BF7)</f>
        <v>
-</v>
      </c>
      <c r="BG6" s="21">
        <f t="shared" ref="BG6:BO6" si="7">
IF(BG7="",NA(),BG7)</f>
        <v>
405.18</v>
      </c>
      <c r="BH6" s="21">
        <f t="shared" si="7"/>
        <v>
357.7</v>
      </c>
      <c r="BI6" s="21">
        <f t="shared" si="7"/>
        <v>
261.73</v>
      </c>
      <c r="BJ6" s="21">
        <f t="shared" si="7"/>
        <v>
292.10000000000002</v>
      </c>
      <c r="BK6" s="21" t="str">
        <f t="shared" si="7"/>
        <v>
-</v>
      </c>
      <c r="BL6" s="21">
        <f t="shared" si="7"/>
        <v>
789.44</v>
      </c>
      <c r="BM6" s="21">
        <f t="shared" si="7"/>
        <v>
789.08</v>
      </c>
      <c r="BN6" s="21">
        <f t="shared" si="7"/>
        <v>
747.84</v>
      </c>
      <c r="BO6" s="21">
        <f t="shared" si="7"/>
        <v>
804.98</v>
      </c>
      <c r="BP6" s="20" t="str">
        <f>
IF(BP7="","",IF(BP7="-","【-】","【"&amp;SUBSTITUTE(TEXT(BP7,"#,##0.00"),"-","△")&amp;"】"))</f>
        <v>
【652.82】</v>
      </c>
      <c r="BQ6" s="21" t="str">
        <f>
IF(BQ7="",NA(),BQ7)</f>
        <v>
-</v>
      </c>
      <c r="BR6" s="21">
        <f t="shared" ref="BR6:BZ6" si="8">
IF(BR7="",NA(),BR7)</f>
        <v>
90.7</v>
      </c>
      <c r="BS6" s="21">
        <f t="shared" si="8"/>
        <v>
91.78</v>
      </c>
      <c r="BT6" s="21">
        <f t="shared" si="8"/>
        <v>
93.22</v>
      </c>
      <c r="BU6" s="21">
        <f t="shared" si="8"/>
        <v>
89.85</v>
      </c>
      <c r="BV6" s="21" t="str">
        <f t="shared" si="8"/>
        <v>
-</v>
      </c>
      <c r="BW6" s="21">
        <f t="shared" si="8"/>
        <v>
87.29</v>
      </c>
      <c r="BX6" s="21">
        <f t="shared" si="8"/>
        <v>
88.25</v>
      </c>
      <c r="BY6" s="21">
        <f t="shared" si="8"/>
        <v>
90.17</v>
      </c>
      <c r="BZ6" s="21">
        <f t="shared" si="8"/>
        <v>
88.71</v>
      </c>
      <c r="CA6" s="20" t="str">
        <f>
IF(CA7="","",IF(CA7="-","【-】","【"&amp;SUBSTITUTE(TEXT(CA7,"#,##0.00"),"-","△")&amp;"】"))</f>
        <v>
【97.61】</v>
      </c>
      <c r="CB6" s="21" t="str">
        <f>
IF(CB7="",NA(),CB7)</f>
        <v>
-</v>
      </c>
      <c r="CC6" s="21">
        <f t="shared" ref="CC6:CK6" si="9">
IF(CC7="",NA(),CC7)</f>
        <v>
150</v>
      </c>
      <c r="CD6" s="21">
        <f t="shared" si="9"/>
        <v>
150</v>
      </c>
      <c r="CE6" s="21">
        <f t="shared" si="9"/>
        <v>
150.01</v>
      </c>
      <c r="CF6" s="21">
        <f t="shared" si="9"/>
        <v>
150</v>
      </c>
      <c r="CG6" s="21" t="str">
        <f t="shared" si="9"/>
        <v>
-</v>
      </c>
      <c r="CH6" s="21">
        <f t="shared" si="9"/>
        <v>
176.67</v>
      </c>
      <c r="CI6" s="21">
        <f t="shared" si="9"/>
        <v>
176.37</v>
      </c>
      <c r="CJ6" s="21">
        <f t="shared" si="9"/>
        <v>
173.17</v>
      </c>
      <c r="CK6" s="21">
        <f t="shared" si="9"/>
        <v>
174.8</v>
      </c>
      <c r="CL6" s="20" t="str">
        <f>
IF(CL7="","",IF(CL7="-","【-】","【"&amp;SUBSTITUTE(TEXT(CL7,"#,##0.00"),"-","△")&amp;"】"))</f>
        <v>
【138.29】</v>
      </c>
      <c r="CM6" s="21" t="str">
        <f>
IF(CM7="",NA(),CM7)</f>
        <v>
-</v>
      </c>
      <c r="CN6" s="21" t="str">
        <f t="shared" ref="CN6:CV6" si="10">
IF(CN7="",NA(),CN7)</f>
        <v>
-</v>
      </c>
      <c r="CO6" s="21" t="str">
        <f t="shared" si="10"/>
        <v>
-</v>
      </c>
      <c r="CP6" s="21" t="str">
        <f t="shared" si="10"/>
        <v>
-</v>
      </c>
      <c r="CQ6" s="21" t="str">
        <f t="shared" si="10"/>
        <v>
-</v>
      </c>
      <c r="CR6" s="21" t="str">
        <f t="shared" si="10"/>
        <v>
-</v>
      </c>
      <c r="CS6" s="21">
        <f t="shared" si="10"/>
        <v>
57.42</v>
      </c>
      <c r="CT6" s="21">
        <f t="shared" si="10"/>
        <v>
56.72</v>
      </c>
      <c r="CU6" s="21">
        <f t="shared" si="10"/>
        <v>
56.43</v>
      </c>
      <c r="CV6" s="21">
        <f t="shared" si="10"/>
        <v>
55.82</v>
      </c>
      <c r="CW6" s="20" t="str">
        <f>
IF(CW7="","",IF(CW7="-","【-】","【"&amp;SUBSTITUTE(TEXT(CW7,"#,##0.00"),"-","△")&amp;"】"))</f>
        <v>
【59.10】</v>
      </c>
      <c r="CX6" s="21" t="str">
        <f>
IF(CX7="",NA(),CX7)</f>
        <v>
-</v>
      </c>
      <c r="CY6" s="21">
        <f t="shared" ref="CY6:DG6" si="11">
IF(CY7="",NA(),CY7)</f>
        <v>
98.64</v>
      </c>
      <c r="CZ6" s="21">
        <f t="shared" si="11"/>
        <v>
98.66</v>
      </c>
      <c r="DA6" s="21">
        <f t="shared" si="11"/>
        <v>
98.74</v>
      </c>
      <c r="DB6" s="21">
        <f t="shared" si="11"/>
        <v>
98.82</v>
      </c>
      <c r="DC6" s="21" t="str">
        <f t="shared" si="11"/>
        <v>
-</v>
      </c>
      <c r="DD6" s="21">
        <f t="shared" si="11"/>
        <v>
90.42</v>
      </c>
      <c r="DE6" s="21">
        <f t="shared" si="11"/>
        <v>
90.72</v>
      </c>
      <c r="DF6" s="21">
        <f t="shared" si="11"/>
        <v>
91.07</v>
      </c>
      <c r="DG6" s="21">
        <f t="shared" si="11"/>
        <v>
90.67</v>
      </c>
      <c r="DH6" s="20" t="str">
        <f>
IF(DH7="","",IF(DH7="-","【-】","【"&amp;SUBSTITUTE(TEXT(DH7,"#,##0.00"),"-","△")&amp;"】"))</f>
        <v>
【95.82】</v>
      </c>
      <c r="DI6" s="21" t="str">
        <f>
IF(DI7="",NA(),DI7)</f>
        <v>
-</v>
      </c>
      <c r="DJ6" s="21">
        <f t="shared" ref="DJ6:DR6" si="12">
IF(DJ7="",NA(),DJ7)</f>
        <v>
3.49</v>
      </c>
      <c r="DK6" s="21">
        <f t="shared" si="12"/>
        <v>
6.91</v>
      </c>
      <c r="DL6" s="21">
        <f t="shared" si="12"/>
        <v>
10.130000000000001</v>
      </c>
      <c r="DM6" s="21">
        <f t="shared" si="12"/>
        <v>
13.32</v>
      </c>
      <c r="DN6" s="21" t="str">
        <f t="shared" si="12"/>
        <v>
-</v>
      </c>
      <c r="DO6" s="21">
        <f t="shared" si="12"/>
        <v>
29.23</v>
      </c>
      <c r="DP6" s="21">
        <f t="shared" si="12"/>
        <v>
20.78</v>
      </c>
      <c r="DQ6" s="21">
        <f t="shared" si="12"/>
        <v>
23.54</v>
      </c>
      <c r="DR6" s="21">
        <f t="shared" si="12"/>
        <v>
25.86</v>
      </c>
      <c r="DS6" s="20" t="str">
        <f>
IF(DS7="","",IF(DS7="-","【-】","【"&amp;SUBSTITUTE(TEXT(DS7,"#,##0.00"),"-","△")&amp;"】"))</f>
        <v>
【39.74】</v>
      </c>
      <c r="DT6" s="21" t="str">
        <f>
IF(DT7="",NA(),DT7)</f>
        <v>
-</v>
      </c>
      <c r="DU6" s="20">
        <f t="shared" ref="DU6:EC6" si="13">
IF(DU7="",NA(),DU7)</f>
        <v>
0</v>
      </c>
      <c r="DV6" s="20">
        <f t="shared" si="13"/>
        <v>
0</v>
      </c>
      <c r="DW6" s="20">
        <f t="shared" si="13"/>
        <v>
0</v>
      </c>
      <c r="DX6" s="20">
        <f t="shared" si="13"/>
        <v>
0</v>
      </c>
      <c r="DY6" s="21" t="str">
        <f t="shared" si="13"/>
        <v>
-</v>
      </c>
      <c r="DZ6" s="21">
        <f t="shared" si="13"/>
        <v>
1.37</v>
      </c>
      <c r="EA6" s="21">
        <f t="shared" si="13"/>
        <v>
1.34</v>
      </c>
      <c r="EB6" s="21">
        <f t="shared" si="13"/>
        <v>
1.5</v>
      </c>
      <c r="EC6" s="21">
        <f t="shared" si="13"/>
        <v>
1.4</v>
      </c>
      <c r="ED6" s="20" t="str">
        <f>
IF(ED7="","",IF(ED7="-","【-】","【"&amp;SUBSTITUTE(TEXT(ED7,"#,##0.00"),"-","△")&amp;"】"))</f>
        <v>
【7.62】</v>
      </c>
      <c r="EE6" s="21" t="str">
        <f>
IF(EE7="",NA(),EE7)</f>
        <v>
-</v>
      </c>
      <c r="EF6" s="20">
        <f t="shared" ref="EF6:EN6" si="14">
IF(EF7="",NA(),EF7)</f>
        <v>
0</v>
      </c>
      <c r="EG6" s="20">
        <f t="shared" si="14"/>
        <v>
0</v>
      </c>
      <c r="EH6" s="20">
        <f t="shared" si="14"/>
        <v>
0</v>
      </c>
      <c r="EI6" s="20">
        <f t="shared" si="14"/>
        <v>
0</v>
      </c>
      <c r="EJ6" s="21" t="str">
        <f t="shared" si="14"/>
        <v>
-</v>
      </c>
      <c r="EK6" s="21">
        <f t="shared" si="14"/>
        <v>
0.17</v>
      </c>
      <c r="EL6" s="21">
        <f t="shared" si="14"/>
        <v>
0.15</v>
      </c>
      <c r="EM6" s="21">
        <f t="shared" si="14"/>
        <v>
0.15</v>
      </c>
      <c r="EN6" s="21">
        <f t="shared" si="14"/>
        <v>
0.12</v>
      </c>
      <c r="EO6" s="20" t="str">
        <f>
IF(EO7="","",IF(EO7="-","【-】","【"&amp;SUBSTITUTE(TEXT(EO7,"#,##0.00"),"-","△")&amp;"】"))</f>
        <v>
【0.23】</v>
      </c>
    </row>
    <row r="7" spans="1:148" s="22" customFormat="1" x14ac:dyDescent="0.3">
      <c r="A7" s="14"/>
      <c r="B7" s="23">
        <v>
2022</v>
      </c>
      <c r="C7" s="23">
        <v>
83411</v>
      </c>
      <c r="D7" s="23">
        <v>
46</v>
      </c>
      <c r="E7" s="23">
        <v>
17</v>
      </c>
      <c r="F7" s="23">
        <v>
1</v>
      </c>
      <c r="G7" s="23">
        <v>
0</v>
      </c>
      <c r="H7" s="23" t="s">
        <v>
96</v>
      </c>
      <c r="I7" s="23" t="s">
        <v>
97</v>
      </c>
      <c r="J7" s="23" t="s">
        <v>
98</v>
      </c>
      <c r="K7" s="23" t="s">
        <v>
99</v>
      </c>
      <c r="L7" s="23" t="s">
        <v>
100</v>
      </c>
      <c r="M7" s="23" t="s">
        <v>
101</v>
      </c>
      <c r="N7" s="24" t="s">
        <v>
102</v>
      </c>
      <c r="O7" s="24">
        <v>
79.819999999999993</v>
      </c>
      <c r="P7" s="24">
        <v>
62.28</v>
      </c>
      <c r="Q7" s="24">
        <v>
88.76</v>
      </c>
      <c r="R7" s="24">
        <v>
2640</v>
      </c>
      <c r="S7" s="24">
        <v>
38424</v>
      </c>
      <c r="T7" s="24">
        <v>
38.020000000000003</v>
      </c>
      <c r="U7" s="24">
        <v>
1010.63</v>
      </c>
      <c r="V7" s="24">
        <v>
23834</v>
      </c>
      <c r="W7" s="24">
        <v>
7.75</v>
      </c>
      <c r="X7" s="24">
        <v>
3075.35</v>
      </c>
      <c r="Y7" s="24" t="s">
        <v>
102</v>
      </c>
      <c r="Z7" s="24">
        <v>
101.57</v>
      </c>
      <c r="AA7" s="24">
        <v>
100.14</v>
      </c>
      <c r="AB7" s="24">
        <v>
100.98</v>
      </c>
      <c r="AC7" s="24">
        <v>
102.62</v>
      </c>
      <c r="AD7" s="24" t="s">
        <v>
102</v>
      </c>
      <c r="AE7" s="24">
        <v>
106.81</v>
      </c>
      <c r="AF7" s="24">
        <v>
106.5</v>
      </c>
      <c r="AG7" s="24">
        <v>
106.22</v>
      </c>
      <c r="AH7" s="24">
        <v>
107.01</v>
      </c>
      <c r="AI7" s="24">
        <v>
106.11</v>
      </c>
      <c r="AJ7" s="24" t="s">
        <v>
102</v>
      </c>
      <c r="AK7" s="24">
        <v>
0</v>
      </c>
      <c r="AL7" s="24">
        <v>
0</v>
      </c>
      <c r="AM7" s="24">
        <v>
0</v>
      </c>
      <c r="AN7" s="24">
        <v>
0</v>
      </c>
      <c r="AO7" s="24" t="s">
        <v>
102</v>
      </c>
      <c r="AP7" s="24">
        <v>
34.4</v>
      </c>
      <c r="AQ7" s="24">
        <v>
18.36</v>
      </c>
      <c r="AR7" s="24">
        <v>
18.010000000000002</v>
      </c>
      <c r="AS7" s="24">
        <v>
23.86</v>
      </c>
      <c r="AT7" s="24">
        <v>
3.15</v>
      </c>
      <c r="AU7" s="24" t="s">
        <v>
102</v>
      </c>
      <c r="AV7" s="24">
        <v>
113.45</v>
      </c>
      <c r="AW7" s="24">
        <v>
149.49</v>
      </c>
      <c r="AX7" s="24">
        <v>
167.07</v>
      </c>
      <c r="AY7" s="24">
        <v>
216.31</v>
      </c>
      <c r="AZ7" s="24" t="s">
        <v>
102</v>
      </c>
      <c r="BA7" s="24">
        <v>
68.17</v>
      </c>
      <c r="BB7" s="24">
        <v>
55.6</v>
      </c>
      <c r="BC7" s="24">
        <v>
59.4</v>
      </c>
      <c r="BD7" s="24">
        <v>
68.27</v>
      </c>
      <c r="BE7" s="24">
        <v>
73.44</v>
      </c>
      <c r="BF7" s="24" t="s">
        <v>
102</v>
      </c>
      <c r="BG7" s="24">
        <v>
405.18</v>
      </c>
      <c r="BH7" s="24">
        <v>
357.7</v>
      </c>
      <c r="BI7" s="24">
        <v>
261.73</v>
      </c>
      <c r="BJ7" s="24">
        <v>
292.10000000000002</v>
      </c>
      <c r="BK7" s="24" t="s">
        <v>
102</v>
      </c>
      <c r="BL7" s="24">
        <v>
789.44</v>
      </c>
      <c r="BM7" s="24">
        <v>
789.08</v>
      </c>
      <c r="BN7" s="24">
        <v>
747.84</v>
      </c>
      <c r="BO7" s="24">
        <v>
804.98</v>
      </c>
      <c r="BP7" s="24">
        <v>
652.82000000000005</v>
      </c>
      <c r="BQ7" s="24" t="s">
        <v>
102</v>
      </c>
      <c r="BR7" s="24">
        <v>
90.7</v>
      </c>
      <c r="BS7" s="24">
        <v>
91.78</v>
      </c>
      <c r="BT7" s="24">
        <v>
93.22</v>
      </c>
      <c r="BU7" s="24">
        <v>
89.85</v>
      </c>
      <c r="BV7" s="24" t="s">
        <v>
102</v>
      </c>
      <c r="BW7" s="24">
        <v>
87.29</v>
      </c>
      <c r="BX7" s="24">
        <v>
88.25</v>
      </c>
      <c r="BY7" s="24">
        <v>
90.17</v>
      </c>
      <c r="BZ7" s="24">
        <v>
88.71</v>
      </c>
      <c r="CA7" s="24">
        <v>
97.61</v>
      </c>
      <c r="CB7" s="24" t="s">
        <v>
102</v>
      </c>
      <c r="CC7" s="24">
        <v>
150</v>
      </c>
      <c r="CD7" s="24">
        <v>
150</v>
      </c>
      <c r="CE7" s="24">
        <v>
150.01</v>
      </c>
      <c r="CF7" s="24">
        <v>
150</v>
      </c>
      <c r="CG7" s="24" t="s">
        <v>
102</v>
      </c>
      <c r="CH7" s="24">
        <v>
176.67</v>
      </c>
      <c r="CI7" s="24">
        <v>
176.37</v>
      </c>
      <c r="CJ7" s="24">
        <v>
173.17</v>
      </c>
      <c r="CK7" s="24">
        <v>
174.8</v>
      </c>
      <c r="CL7" s="24">
        <v>
138.29</v>
      </c>
      <c r="CM7" s="24" t="s">
        <v>
102</v>
      </c>
      <c r="CN7" s="24" t="s">
        <v>
102</v>
      </c>
      <c r="CO7" s="24" t="s">
        <v>
102</v>
      </c>
      <c r="CP7" s="24" t="s">
        <v>
102</v>
      </c>
      <c r="CQ7" s="24" t="s">
        <v>
102</v>
      </c>
      <c r="CR7" s="24" t="s">
        <v>
102</v>
      </c>
      <c r="CS7" s="24">
        <v>
57.42</v>
      </c>
      <c r="CT7" s="24">
        <v>
56.72</v>
      </c>
      <c r="CU7" s="24">
        <v>
56.43</v>
      </c>
      <c r="CV7" s="24">
        <v>
55.82</v>
      </c>
      <c r="CW7" s="24">
        <v>
59.1</v>
      </c>
      <c r="CX7" s="24" t="s">
        <v>
102</v>
      </c>
      <c r="CY7" s="24">
        <v>
98.64</v>
      </c>
      <c r="CZ7" s="24">
        <v>
98.66</v>
      </c>
      <c r="DA7" s="24">
        <v>
98.74</v>
      </c>
      <c r="DB7" s="24">
        <v>
98.82</v>
      </c>
      <c r="DC7" s="24" t="s">
        <v>
102</v>
      </c>
      <c r="DD7" s="24">
        <v>
90.42</v>
      </c>
      <c r="DE7" s="24">
        <v>
90.72</v>
      </c>
      <c r="DF7" s="24">
        <v>
91.07</v>
      </c>
      <c r="DG7" s="24">
        <v>
90.67</v>
      </c>
      <c r="DH7" s="24">
        <v>
95.82</v>
      </c>
      <c r="DI7" s="24" t="s">
        <v>
102</v>
      </c>
      <c r="DJ7" s="24">
        <v>
3.49</v>
      </c>
      <c r="DK7" s="24">
        <v>
6.91</v>
      </c>
      <c r="DL7" s="24">
        <v>
10.130000000000001</v>
      </c>
      <c r="DM7" s="24">
        <v>
13.32</v>
      </c>
      <c r="DN7" s="24" t="s">
        <v>
102</v>
      </c>
      <c r="DO7" s="24">
        <v>
29.23</v>
      </c>
      <c r="DP7" s="24">
        <v>
20.78</v>
      </c>
      <c r="DQ7" s="24">
        <v>
23.54</v>
      </c>
      <c r="DR7" s="24">
        <v>
25.86</v>
      </c>
      <c r="DS7" s="24">
        <v>
39.74</v>
      </c>
      <c r="DT7" s="24" t="s">
        <v>
102</v>
      </c>
      <c r="DU7" s="24">
        <v>
0</v>
      </c>
      <c r="DV7" s="24">
        <v>
0</v>
      </c>
      <c r="DW7" s="24">
        <v>
0</v>
      </c>
      <c r="DX7" s="24">
        <v>
0</v>
      </c>
      <c r="DY7" s="24" t="s">
        <v>
102</v>
      </c>
      <c r="DZ7" s="24">
        <v>
1.37</v>
      </c>
      <c r="EA7" s="24">
        <v>
1.34</v>
      </c>
      <c r="EB7" s="24">
        <v>
1.5</v>
      </c>
      <c r="EC7" s="24">
        <v>
1.4</v>
      </c>
      <c r="ED7" s="24">
        <v>
7.62</v>
      </c>
      <c r="EE7" s="24" t="s">
        <v>
102</v>
      </c>
      <c r="EF7" s="24">
        <v>
0</v>
      </c>
      <c r="EG7" s="24">
        <v>
0</v>
      </c>
      <c r="EH7" s="24">
        <v>
0</v>
      </c>
      <c r="EI7" s="24">
        <v>
0</v>
      </c>
      <c r="EJ7" s="24" t="s">
        <v>
102</v>
      </c>
      <c r="EK7" s="24">
        <v>
0.17</v>
      </c>
      <c r="EL7" s="24">
        <v>
0.15</v>
      </c>
      <c r="EM7" s="24">
        <v>
0.15</v>
      </c>
      <c r="EN7" s="24">
        <v>
0.12</v>
      </c>
      <c r="EO7" s="24">
        <v>
0.23</v>
      </c>
    </row>
    <row r="8" spans="1:148" x14ac:dyDescent="0.3">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3">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3">
      <c r="A10" s="26" t="s">
        <v>
46</v>
      </c>
      <c r="B10" s="27">
        <f t="shared" ref="B10:C10" si="15">
DATEVALUE($B7+12-B11&amp;"/1/"&amp;B12)</f>
        <v>
47484</v>
      </c>
      <c r="C10" s="28">
        <f t="shared" si="15"/>
        <v>
47849</v>
      </c>
      <c r="D10" s="28">
        <f>
DATEVALUE($B7+12-D11&amp;"/1/"&amp;D12)</f>
        <v>
48215</v>
      </c>
      <c r="E10" s="28">
        <f>
DATEVALUE($B7+12-E11&amp;"/1/"&amp;E12)</f>
        <v>
48582</v>
      </c>
      <c r="F10" s="28">
        <f>
DATEVALUE($B7+12-F11&amp;"/1/"&amp;F12)</f>
        <v>
48948</v>
      </c>
    </row>
    <row r="11" spans="1:148" x14ac:dyDescent="0.3">
      <c r="B11">
        <v>
4</v>
      </c>
      <c r="C11">
        <v>
3</v>
      </c>
      <c r="D11">
        <v>
2</v>
      </c>
      <c r="E11">
        <v>
1</v>
      </c>
      <c r="F11">
        <v>
0</v>
      </c>
      <c r="G11" t="s">
        <v>
108</v>
      </c>
    </row>
    <row r="12" spans="1:148" x14ac:dyDescent="0.3">
      <c r="B12">
        <v>
1</v>
      </c>
      <c r="C12">
        <v>
1</v>
      </c>
      <c r="D12">
        <v>
2</v>
      </c>
      <c r="E12">
        <v>
3</v>
      </c>
      <c r="F12">
        <v>
4</v>
      </c>
      <c r="G12" t="s">
        <v>
109</v>
      </c>
    </row>
    <row r="13" spans="1:148" x14ac:dyDescent="0.3">
      <c r="B13" t="s">
        <v>
110</v>
      </c>
      <c r="C13" t="s">
        <v>
111</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<sst xmlns="http://schemas.openxmlformats.org/spreadsheetml/2006/main" count="257" uniqueCount="117">
  <si>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</si>
  <si>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</si>
  <si>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</si>
  <si>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</si>
  <si>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</si>
  <si>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</si>
  <si>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</si>
  <si>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</si>
  <si>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</si>
  <si>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</si>
  <si>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</si>
  <si>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</si>
  <si>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</si>
  <si>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</si>
  <si>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</si>
  <si>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</si>
  <si>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</si>
  <si>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</si>
  <si>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</si>
  <si>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</si>
  <si>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</si>
  <si>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</si>
  <si>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</si>
  <si>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</si>
  <si>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</si>
  <si>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</si>
  <si>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</si>
  <si>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</si>
  <si>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</si>
  <si>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</si>
  <si>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</si>
  <si>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</si>
  <si>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</si>
  <si>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</si>
  <si>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</si>
  <si>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</si>
  <si>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</si>
  <si>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</si>
  <si>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</si>
  <si>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</si>
  <si>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</si>
  <si>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</si>
  <si>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</si>
  <si>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</si>
  <si>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</si>
  <si>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</si>
  <si>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</si>
  <si>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</si>
  <si>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</si>
  <si>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</si>
  <si>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</si>
  <si>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</si>
  <si>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</si>
  <si>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</si>
  <si>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</si>
  <si>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</si>
  <si>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</si>
  <si>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</si>
  <si>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</si>
  <si>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</si>
  <si>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</si>
  <si>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</si>
  <si>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</si>
  <si>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</si>
  <si>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</si>
  <si>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</si>
  <si>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</si>
  <si>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</si>
  <si>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</si>
  <si>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</si>
  <si>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</si>
  <si>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</si>
  <si>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</si>
  <si>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</si>
  <si>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</si>
  <si>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</si>
  <si>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</si>
  <si>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</si>
  <si>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</si>
  <si>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</si>
  <si>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</si>
  <si>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</si>
  <si>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</si>
  <si>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</si>
  <si>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</si>
  <si>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</si>
  <si>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</si>
  <si>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</si>
  <si>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</si>
  <si>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</si>
  <si>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</si>
  <si>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</si>
  <si>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</si>
  <si>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</si>
  <si>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</si>
  <si>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</si>
  <si>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</si>
  <si>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</si>
  <si>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</si>
  <si>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</si>
  <si>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</si>
  <si>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</si>
  <si>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</si>
  <si>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</si>
  <si>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</si>
  <si>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</si>
  <si>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</si>
  <si>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</si>
  <si>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</si>
  <si>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</si>
  <si>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</si>
  <si>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</si>
  <si>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</si>
  <si>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</si>
  <si>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法定耐用年数を超過する管渠はないが，ストックマネジメント計画に基づき，管渠等施設・設備の健全化・長寿命化の取り組みを進める。</t>
    <rPh sb="0" eb="2">
      <t>ホウテイ</t>
    </rPh>
    <rPh sb="2" eb="4">
      <t>タイヨウ</t>
    </rPh>
    <rPh sb="4" eb="6">
      <t>ネンスウ</t>
    </rPh>
    <rPh sb="7" eb="9">
      <t>チョウカ</t>
    </rPh>
    <rPh sb="11" eb="13">
      <t>カンキョ</t>
    </rPh>
    <rPh sb="28" eb="30">
      <t>ケイカク</t>
    </rPh>
    <rPh sb="31" eb="32">
      <t>モト</t>
    </rPh>
    <rPh sb="35" eb="37">
      <t>カンキョ</t>
    </rPh>
    <rPh sb="37" eb="38">
      <t>トウ</t>
    </rPh>
    <rPh sb="38" eb="40">
      <t>シセツ</t>
    </rPh>
    <rPh sb="41" eb="43">
      <t>セツビ</t>
    </rPh>
    <rPh sb="44" eb="47">
      <t>ケンゼンカ</t>
    </rPh>
    <rPh sb="48" eb="52">
      <t>チョウジュミョウカ</t>
    </rPh>
    <rPh sb="53" eb="54">
      <t>ト</t>
    </rPh>
    <rPh sb="55" eb="56">
      <t>ク</t>
    </rPh>
    <rPh sb="58" eb="59">
      <t>スス</t>
    </rPh>
    <phoneticPr fontId="4"/>
  </si>
  <si>
    <t>① 経常収支比率は安定して100％を上回っており，健全経営ができているといえるものの，継続して収益改善・経費節減に努め，料金収入以外への依存割合の縮減に結び付けていく。
② 累積欠損金はなく，前年度からの繰越利益剰余金等で補填できている。
③ 流動比率は，100％を上回る形で増加傾向を示しており，1年以内の支払能力に支障は生じないと分析している。
④ 企業債残高対事業規模比率は，類似団体平均値と比較しても十分低く抑えられており，概ね料金水準に合った適切な投資が実施できていると受け止めている。
⑤ 経費回収率は，類似団体平均値と同水準で推移しているが，ほぼ横ばいであり，下水道接続促進や不明水対策等による汚水処理費縮減に継続的に努め，その好転を目指していく。
⑥ 汚水処理原価については，下水道普及の環境が整う整備・供用開始区域における土地所有者・使用者等の活用を促し，これ以上の上昇を回避し，減少傾向への転換を目指していく。
⑧ 水洗化率は，類似団体平均値を上回っているものの，下水道・浄化槽への切り替え促進の取り組みにより，早期の100％達成を目指し，公共用水域の水質保全への寄与度を高める。</t>
    <rPh sb="2" eb="4">
      <t>ケイジョウ</t>
    </rPh>
    <rPh sb="4" eb="6">
      <t>シュウシ</t>
    </rPh>
    <rPh sb="6" eb="8">
      <t>ヒリツ</t>
    </rPh>
    <rPh sb="9" eb="11">
      <t>アンテイ</t>
    </rPh>
    <rPh sb="43" eb="45">
      <t>ケイゾク</t>
    </rPh>
    <rPh sb="56" eb="57">
      <t>ツト</t>
    </rPh>
    <rPh sb="60" eb="66">
      <t>リョウキンシュウニュウイガイ</t>
    </rPh>
    <rPh sb="68" eb="72">
      <t>イゾンワリアイ</t>
    </rPh>
    <rPh sb="73" eb="75">
      <t>シュクゲン</t>
    </rPh>
    <rPh sb="76" eb="77">
      <t>ムス</t>
    </rPh>
    <rPh sb="78" eb="79">
      <t>ツ</t>
    </rPh>
    <rPh sb="86" eb="88">
      <t>ルイセキ</t>
    </rPh>
    <rPh sb="88" eb="90">
      <t>ケッソン</t>
    </rPh>
    <rPh sb="90" eb="91">
      <t>キン</t>
    </rPh>
    <rPh sb="120" eb="122">
      <t>リュウドウ</t>
    </rPh>
    <rPh sb="122" eb="124">
      <t>ヒリツ</t>
    </rPh>
    <rPh sb="133" eb="135">
      <t>ウワマワ</t>
    </rPh>
    <rPh sb="136" eb="137">
      <t>カタチ</t>
    </rPh>
    <rPh sb="138" eb="142">
      <t>ゾウカケイコウ</t>
    </rPh>
    <rPh sb="143" eb="144">
      <t>シメ</t>
    </rPh>
    <rPh sb="154" eb="156">
      <t>ノウリョク</t>
    </rPh>
    <rPh sb="158" eb="160">
      <t>シショウ</t>
    </rPh>
    <rPh sb="161" eb="162">
      <t>ショウ</t>
    </rPh>
    <rPh sb="166" eb="168">
      <t>ブンセキ</t>
    </rPh>
    <rPh sb="175" eb="178">
      <t>キギョウサイ</t>
    </rPh>
    <rPh sb="178" eb="180">
      <t>ザンダカ</t>
    </rPh>
    <rPh sb="180" eb="181">
      <t>タイ</t>
    </rPh>
    <rPh sb="181" eb="183">
      <t>ジギョウ</t>
    </rPh>
    <rPh sb="183" eb="185">
      <t>キボ</t>
    </rPh>
    <rPh sb="185" eb="187">
      <t>ヒリツ</t>
    </rPh>
    <rPh sb="218" eb="220">
      <t>スイジュン</t>
    </rPh>
    <rPh sb="222" eb="223">
      <t>ア</t>
    </rPh>
    <rPh sb="227" eb="229">
      <t>トウシ</t>
    </rPh>
    <rPh sb="239" eb="240">
      <t>ウ</t>
    </rPh>
    <rPh sb="241" eb="242">
      <t>ト</t>
    </rPh>
    <rPh sb="249" eb="251">
      <t>ケイヒ</t>
    </rPh>
    <rPh sb="251" eb="254">
      <t>カイシュウリツ</t>
    </rPh>
    <rPh sb="258" eb="260">
      <t>ダンタイ</t>
    </rPh>
    <rPh sb="267" eb="269">
      <t>スイジュン</t>
    </rPh>
    <rPh sb="280" eb="281">
      <t>ヨコ</t>
    </rPh>
    <rPh sb="290" eb="292">
      <t>ソクシン</t>
    </rPh>
    <rPh sb="304" eb="307">
      <t>ショリヒ</t>
    </rPh>
    <rPh sb="309" eb="311">
      <t>シュクゲン</t>
    </rPh>
    <rPh sb="312" eb="315">
      <t>ケイゾクテキ</t>
    </rPh>
    <rPh sb="321" eb="323">
      <t>コウテン</t>
    </rPh>
    <rPh sb="324" eb="326">
      <t>メザ</t>
    </rPh>
    <rPh sb="332" eb="334">
      <t>オスイ</t>
    </rPh>
    <rPh sb="334" eb="336">
      <t>ショリ</t>
    </rPh>
    <rPh sb="336" eb="338">
      <t>ゲンカ</t>
    </rPh>
    <rPh sb="383" eb="384">
      <t>ウナガ</t>
    </rPh>
    <rPh sb="388" eb="390">
      <t>イジョウ</t>
    </rPh>
    <rPh sb="391" eb="393">
      <t>ジョウショウ</t>
    </rPh>
    <rPh sb="394" eb="396">
      <t>カイヒ</t>
    </rPh>
    <rPh sb="398" eb="400">
      <t>ゲンショウ</t>
    </rPh>
    <rPh sb="400" eb="402">
      <t>ケイコウ</t>
    </rPh>
    <rPh sb="404" eb="406">
      <t>テンカン</t>
    </rPh>
    <rPh sb="407" eb="409">
      <t>メザ</t>
    </rPh>
    <rPh sb="416" eb="420">
      <t>スイセンカリツ</t>
    </rPh>
    <rPh sb="424" eb="426">
      <t>ダンタイ</t>
    </rPh>
    <rPh sb="426" eb="429">
      <t>ヘイキンチ</t>
    </rPh>
    <rPh sb="430" eb="432">
      <t>ウワマワ</t>
    </rPh>
    <rPh sb="441" eb="444">
      <t>ゲスイドウ</t>
    </rPh>
    <rPh sb="445" eb="448">
      <t>ジョウカソウ</t>
    </rPh>
    <rPh sb="450" eb="451">
      <t>キ</t>
    </rPh>
    <rPh sb="452" eb="453">
      <t>カ</t>
    </rPh>
    <rPh sb="454" eb="456">
      <t>ソクシン</t>
    </rPh>
    <rPh sb="457" eb="458">
      <t>ト</t>
    </rPh>
    <rPh sb="459" eb="460">
      <t>ク</t>
    </rPh>
    <rPh sb="465" eb="467">
      <t>ソウキ</t>
    </rPh>
    <rPh sb="479" eb="484">
      <t>コウキョウヨウスイイキ</t>
    </rPh>
    <rPh sb="485" eb="489">
      <t>スイシツホゼン</t>
    </rPh>
    <rPh sb="494" eb="495">
      <t>ド</t>
    </rPh>
    <rPh sb="496" eb="497">
      <t>タカ</t>
    </rPh>
    <phoneticPr fontId="4"/>
  </si>
  <si>
    <t>＊ 経営の健全性を示す経常収支比率及び流動比率は，安定して100％を上回り，累積欠損金はなく，経営の健全性は保たれていると総括する。
＊ 営業費用が営業収益で賄えているかの指標である経費回収率については，100％達成を目指し，営業収益増と経費削減に併行して取り組む。
＊ 汚水処理原価については，近年の同額程度での推移から下振れさせ，現行の使用料単価との格差解消を目指していく。
＊ 現在の経営状況は，概ね健全といえるものの，今後は，維持管理費や管渠当施設更新費用の増額，人口・有収水量の減少等，事業を取り巻く環境も徐々に変わるものと見込まれることから，令和２年度策定の経営戦略の再評価により，経営課題の整理・改善策に検証・考察を加え，令和７年度までに必要な見直しを行い，持続可能な事業運営に向けて不断の努力を継続していくこととする。</t>
    <rPh sb="2" eb="4">
      <t>ケイエイ</t>
    </rPh>
    <rPh sb="5" eb="7">
      <t>ケンゼン</t>
    </rPh>
    <rPh sb="7" eb="8">
      <t>セイ</t>
    </rPh>
    <rPh sb="9" eb="10">
      <t>シメ</t>
    </rPh>
    <rPh sb="11" eb="13">
      <t>ケイジョウ</t>
    </rPh>
    <rPh sb="13" eb="15">
      <t>シュウシ</t>
    </rPh>
    <rPh sb="15" eb="17">
      <t>ヒリツ</t>
    </rPh>
    <rPh sb="17" eb="18">
      <t>オヨ</t>
    </rPh>
    <rPh sb="25" eb="27">
      <t>アンテイ</t>
    </rPh>
    <rPh sb="34" eb="36">
      <t>ウワマワ</t>
    </rPh>
    <rPh sb="38" eb="40">
      <t>ルイセキ</t>
    </rPh>
    <rPh sb="40" eb="43">
      <t>ケッソンキン</t>
    </rPh>
    <rPh sb="47" eb="49">
      <t>ケイエイ</t>
    </rPh>
    <rPh sb="50" eb="53">
      <t>ケンゼンセイ</t>
    </rPh>
    <rPh sb="54" eb="55">
      <t>タモ</t>
    </rPh>
    <rPh sb="61" eb="63">
      <t>ソウカツ</t>
    </rPh>
    <rPh sb="69" eb="71">
      <t>エイギョウ</t>
    </rPh>
    <rPh sb="71" eb="73">
      <t>ヒヨウ</t>
    </rPh>
    <rPh sb="91" eb="93">
      <t>ケイヒ</t>
    </rPh>
    <rPh sb="93" eb="96">
      <t>カイシュウリツ</t>
    </rPh>
    <rPh sb="106" eb="108">
      <t>タッセイ</t>
    </rPh>
    <rPh sb="109" eb="111">
      <t>メザ</t>
    </rPh>
    <rPh sb="136" eb="138">
      <t>オスイ</t>
    </rPh>
    <rPh sb="138" eb="140">
      <t>ショリ</t>
    </rPh>
    <rPh sb="140" eb="142">
      <t>ゲンカ</t>
    </rPh>
    <rPh sb="148" eb="150">
      <t>キンネン</t>
    </rPh>
    <rPh sb="151" eb="155">
      <t>ドウガクテイド</t>
    </rPh>
    <rPh sb="157" eb="159">
      <t>スイイ</t>
    </rPh>
    <rPh sb="161" eb="163">
      <t>シタブ</t>
    </rPh>
    <rPh sb="167" eb="169">
      <t>ゲンコウ</t>
    </rPh>
    <rPh sb="170" eb="175">
      <t>シヨウリョウタンカ</t>
    </rPh>
    <rPh sb="177" eb="181">
      <t>カクサカイショウ</t>
    </rPh>
    <rPh sb="182" eb="184">
      <t>メザ</t>
    </rPh>
    <rPh sb="192" eb="194">
      <t>ゲンザイ</t>
    </rPh>
    <rPh sb="195" eb="197">
      <t>ケイエイ</t>
    </rPh>
    <rPh sb="197" eb="199">
      <t>ジョウキョウ</t>
    </rPh>
    <rPh sb="201" eb="202">
      <t>オオム</t>
    </rPh>
    <rPh sb="203" eb="205">
      <t>ケンゼン</t>
    </rPh>
    <rPh sb="213" eb="215">
      <t>コンゴ</t>
    </rPh>
    <rPh sb="217" eb="222">
      <t>イジカンリヒ</t>
    </rPh>
    <rPh sb="223" eb="225">
      <t>カンキョ</t>
    </rPh>
    <rPh sb="225" eb="228">
      <t>トウシセツ</t>
    </rPh>
    <rPh sb="228" eb="230">
      <t>コウシン</t>
    </rPh>
    <rPh sb="230" eb="232">
      <t>ヒヨウ</t>
    </rPh>
    <rPh sb="233" eb="235">
      <t>ゾウガク</t>
    </rPh>
    <rPh sb="236" eb="238">
      <t>ジンコウ</t>
    </rPh>
    <rPh sb="239" eb="243">
      <t>ユウシュウスイリョウ</t>
    </rPh>
    <rPh sb="244" eb="246">
      <t>ゲンショウ</t>
    </rPh>
    <rPh sb="246" eb="247">
      <t>ナド</t>
    </rPh>
    <rPh sb="248" eb="250">
      <t>ジギョウ</t>
    </rPh>
    <rPh sb="251" eb="252">
      <t>ト</t>
    </rPh>
    <rPh sb="253" eb="254">
      <t>マ</t>
    </rPh>
    <rPh sb="255" eb="257">
      <t>カンキョウ</t>
    </rPh>
    <rPh sb="258" eb="260">
      <t>ジョジョ</t>
    </rPh>
    <rPh sb="261" eb="262">
      <t>カ</t>
    </rPh>
    <rPh sb="267" eb="269">
      <t>ミコ</t>
    </rPh>
    <rPh sb="277" eb="279">
      <t>レイワ</t>
    </rPh>
    <rPh sb="280" eb="282">
      <t>ネンド</t>
    </rPh>
    <rPh sb="282" eb="284">
      <t>サクテイ</t>
    </rPh>
    <rPh sb="285" eb="287">
      <t>ケイエイ</t>
    </rPh>
    <rPh sb="287" eb="289">
      <t>センリャク</t>
    </rPh>
    <rPh sb="290" eb="293">
      <t>サイヒョウカ</t>
    </rPh>
    <rPh sb="297" eb="299">
      <t>ケイエイ</t>
    </rPh>
    <rPh sb="299" eb="301">
      <t>カダイ</t>
    </rPh>
    <rPh sb="302" eb="304">
      <t>セイリ</t>
    </rPh>
    <rPh sb="305" eb="307">
      <t>カイゼン</t>
    </rPh>
    <rPh sb="307" eb="308">
      <t>サク</t>
    </rPh>
    <rPh sb="309" eb="311">
      <t>ケンショウ</t>
    </rPh>
    <rPh sb="312" eb="314">
      <t>コウサツ</t>
    </rPh>
    <rPh sb="315" eb="316">
      <t>クワ</t>
    </rPh>
    <rPh sb="318" eb="320">
      <t>レイワ</t>
    </rPh>
    <rPh sb="321" eb="323">
      <t>ネンド</t>
    </rPh>
    <rPh sb="333" eb="334">
      <t>オコナ</t>
    </rPh>
    <rPh sb="336" eb="338">
      <t>ジゾク</t>
    </rPh>
    <rPh sb="338" eb="340">
      <t>カノウ</t>
    </rPh>
    <rPh sb="341" eb="343">
      <t>ジギョウ</t>
    </rPh>
    <rPh sb="343" eb="345">
      <t>ウンエイ</t>
    </rPh>
    <rPh sb="346" eb="347">
      <t>ム</t>
    </rPh>
    <rPh sb="349" eb="351">
      <t>フダン</t>
    </rPh>
    <rPh sb="352" eb="354">
      <t>ドリョク</t>
    </rPh>
    <rPh sb="355" eb="35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</si>
</sst>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0F-4D70-9723-0B58870BC4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c:ext xmlns:c16="http://schemas.microsoft.com/office/drawing/2014/chart" uri="{C3380CC4-5D6E-409C-BE32-E72D297353CC}">
              <c16:uniqueId val="{00000001-FB0F-4D70-9723-0B58870BC4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B-4CE9-B2BE-65126CEDC9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c:ext xmlns:c16="http://schemas.microsoft.com/office/drawing/2014/chart" uri="{C3380CC4-5D6E-409C-BE32-E72D297353CC}">
              <c16:uniqueId val="{00000001-B59B-4CE9-B2BE-65126CEDC9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98.64</c:v>
                </c:pt>
                <c:pt idx="2">
                  <c:v>98.66</c:v>
                </c:pt>
                <c:pt idx="3">
                  <c:v>98.74</c:v>
                </c:pt>
                <c:pt idx="4">
                  <c:v>98.82</c:v>
                </c:pt>
              </c:numCache>
            </c:numRef>
          </c:val>
          <c:extLst>
            <c:ext xmlns:c16="http://schemas.microsoft.com/office/drawing/2014/chart" uri="{C3380CC4-5D6E-409C-BE32-E72D297353CC}">
              <c16:uniqueId val="{00000000-FC4E-47BC-B9CF-F655083C78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c:ext xmlns:c16="http://schemas.microsoft.com/office/drawing/2014/chart" uri="{C3380CC4-5D6E-409C-BE32-E72D297353CC}">
              <c16:uniqueId val="{00000001-FC4E-47BC-B9CF-F655083C78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101.57</c:v>
                </c:pt>
                <c:pt idx="2">
                  <c:v>100.14</c:v>
                </c:pt>
                <c:pt idx="3">
                  <c:v>100.98</c:v>
                </c:pt>
                <c:pt idx="4">
                  <c:v>102.62</c:v>
                </c:pt>
              </c:numCache>
            </c:numRef>
          </c:val>
          <c:extLst>
            <c:ext xmlns:c16="http://schemas.microsoft.com/office/drawing/2014/chart" uri="{C3380CC4-5D6E-409C-BE32-E72D297353CC}">
              <c16:uniqueId val="{00000000-B901-4DFF-A447-DE5EA0E13F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c:ext xmlns:c16="http://schemas.microsoft.com/office/drawing/2014/chart" uri="{C3380CC4-5D6E-409C-BE32-E72D297353CC}">
              <c16:uniqueId val="{00000001-B901-4DFF-A447-DE5EA0E13F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3.49</c:v>
                </c:pt>
                <c:pt idx="2">
                  <c:v>6.91</c:v>
                </c:pt>
                <c:pt idx="3">
                  <c:v>10.130000000000001</c:v>
                </c:pt>
                <c:pt idx="4">
                  <c:v>13.32</c:v>
                </c:pt>
              </c:numCache>
            </c:numRef>
          </c:val>
          <c:extLst>
            <c:ext xmlns:c16="http://schemas.microsoft.com/office/drawing/2014/chart" uri="{C3380CC4-5D6E-409C-BE32-E72D297353CC}">
              <c16:uniqueId val="{00000000-469D-41D6-AD45-07AC80A7CF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c:ext xmlns:c16="http://schemas.microsoft.com/office/drawing/2014/chart" uri="{C3380CC4-5D6E-409C-BE32-E72D297353CC}">
              <c16:uniqueId val="{00000001-469D-41D6-AD45-07AC80A7CF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4BF-43CF-9FD8-82E07F3B8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c:ext xmlns:c16="http://schemas.microsoft.com/office/drawing/2014/chart" uri="{C3380CC4-5D6E-409C-BE32-E72D297353CC}">
              <c16:uniqueId val="{00000001-44BF-43CF-9FD8-82E07F3B8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11-4909-9E4D-542376B579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c:ext xmlns:c16="http://schemas.microsoft.com/office/drawing/2014/chart" uri="{C3380CC4-5D6E-409C-BE32-E72D297353CC}">
              <c16:uniqueId val="{00000001-FB11-4909-9E4D-542376B579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113.45</c:v>
                </c:pt>
                <c:pt idx="2">
                  <c:v>149.49</c:v>
                </c:pt>
                <c:pt idx="3">
                  <c:v>167.07</c:v>
                </c:pt>
                <c:pt idx="4">
                  <c:v>216.31</c:v>
                </c:pt>
              </c:numCache>
            </c:numRef>
          </c:val>
          <c:extLst>
            <c:ext xmlns:c16="http://schemas.microsoft.com/office/drawing/2014/chart" uri="{C3380CC4-5D6E-409C-BE32-E72D297353CC}">
              <c16:uniqueId val="{00000000-68A7-49B0-B8BA-33FD7C6A05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c:ext xmlns:c16="http://schemas.microsoft.com/office/drawing/2014/chart" uri="{C3380CC4-5D6E-409C-BE32-E72D297353CC}">
              <c16:uniqueId val="{00000001-68A7-49B0-B8BA-33FD7C6A05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405.18</c:v>
                </c:pt>
                <c:pt idx="2">
                  <c:v>357.7</c:v>
                </c:pt>
                <c:pt idx="3">
                  <c:v>261.73</c:v>
                </c:pt>
                <c:pt idx="4">
                  <c:v>292.10000000000002</c:v>
                </c:pt>
              </c:numCache>
            </c:numRef>
          </c:val>
          <c:extLst>
            <c:ext xmlns:c16="http://schemas.microsoft.com/office/drawing/2014/chart" uri="{C3380CC4-5D6E-409C-BE32-E72D297353CC}">
              <c16:uniqueId val="{00000000-01FE-4E09-BA2D-69851FAFBC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c:ext xmlns:c16="http://schemas.microsoft.com/office/drawing/2014/chart" uri="{C3380CC4-5D6E-409C-BE32-E72D297353CC}">
              <c16:uniqueId val="{00000001-01FE-4E09-BA2D-69851FAFBC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90.7</c:v>
                </c:pt>
                <c:pt idx="2">
                  <c:v>91.78</c:v>
                </c:pt>
                <c:pt idx="3">
                  <c:v>93.22</c:v>
                </c:pt>
                <c:pt idx="4">
                  <c:v>89.85</c:v>
                </c:pt>
              </c:numCache>
            </c:numRef>
          </c:val>
          <c:extLst>
            <c:ext xmlns:c16="http://schemas.microsoft.com/office/drawing/2014/chart" uri="{C3380CC4-5D6E-409C-BE32-E72D297353CC}">
              <c16:uniqueId val="{00000000-35B5-4ADD-8DB0-1F6AE7208D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c:ext xmlns:c16="http://schemas.microsoft.com/office/drawing/2014/chart" uri="{C3380CC4-5D6E-409C-BE32-E72D297353CC}">
              <c16:uniqueId val="{00000001-35B5-4ADD-8DB0-1F6AE7208D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150.01</c:v>
                </c:pt>
                <c:pt idx="4">
                  <c:v>150</c:v>
                </c:pt>
              </c:numCache>
            </c:numRef>
          </c:val>
          <c:extLst>
            <c:ext xmlns:c16="http://schemas.microsoft.com/office/drawing/2014/chart" uri="{C3380CC4-5D6E-409C-BE32-E72D297353CC}">
              <c16:uniqueId val="{00000000-C577-42B2-A927-7F02EDBFE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c:ext xmlns:c16="http://schemas.microsoft.com/office/drawing/2014/chart" uri="{C3380CC4-5D6E-409C-BE32-E72D297353CC}">
              <c16:uniqueId val="{00000001-C577-42B2-A927-7F02EDBFE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61" zoomScaleNormal="100" workbookViewId="0">
      <selection activeCell="CH76" sqref="CH76"/>
    </sheetView>
  </sheetViews>
  <sheetFormatPr defaultColWidth="2.64453125" defaultRowHeight="13" x14ac:dyDescent="0.3"/>
  <cols>
    <col min="1" max="1" width="2.64453125" customWidth="1"/>
    <col min="2" max="62" width="3.76171875" customWidth="1"/>
    <col min="64" max="78" width="3.1171875" customWidth="1"/>
    <col min="79" max="79" width="4.41015625" bestFit="1" customWidth="1"/>
    <col min="81" max="82" width="4.41015625" bestFit="1" customWidth="1"/>
  </cols>
  <sheetData>
    <row r="1" spans="1:78" ht="17.25"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3">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3">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3">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3">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3">
      <c r="A6" s="2"/>
      <c r="B6" s="68" t="str">
        <f>
データ!H6</f>
        <v>
茨城県　東海村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3">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69" t="s">
        <v>
9</v>
      </c>
      <c r="BM7" s="70"/>
      <c r="BN7" s="70"/>
      <c r="BO7" s="70"/>
      <c r="BP7" s="70"/>
      <c r="BQ7" s="70"/>
      <c r="BR7" s="70"/>
      <c r="BS7" s="70"/>
      <c r="BT7" s="70"/>
      <c r="BU7" s="70"/>
      <c r="BV7" s="70"/>
      <c r="BW7" s="70"/>
      <c r="BX7" s="70"/>
      <c r="BY7" s="71"/>
    </row>
    <row r="8" spans="1:78" ht="18.75" customHeight="1" x14ac:dyDescent="0.3">
      <c r="A8" s="2"/>
      <c r="B8" s="65" t="str">
        <f>
データ!I6</f>
        <v>
法適用</v>
      </c>
      <c r="C8" s="65"/>
      <c r="D8" s="65"/>
      <c r="E8" s="65"/>
      <c r="F8" s="65"/>
      <c r="G8" s="65"/>
      <c r="H8" s="65"/>
      <c r="I8" s="65" t="str">
        <f>
データ!J6</f>
        <v>
下水道事業</v>
      </c>
      <c r="J8" s="65"/>
      <c r="K8" s="65"/>
      <c r="L8" s="65"/>
      <c r="M8" s="65"/>
      <c r="N8" s="65"/>
      <c r="O8" s="65"/>
      <c r="P8" s="65" t="str">
        <f>
データ!K6</f>
        <v>
公共下水道</v>
      </c>
      <c r="Q8" s="65"/>
      <c r="R8" s="65"/>
      <c r="S8" s="65"/>
      <c r="T8" s="65"/>
      <c r="U8" s="65"/>
      <c r="V8" s="65"/>
      <c r="W8" s="65" t="str">
        <f>
データ!L6</f>
        <v>
Cc1</v>
      </c>
      <c r="X8" s="65"/>
      <c r="Y8" s="65"/>
      <c r="Z8" s="65"/>
      <c r="AA8" s="65"/>
      <c r="AB8" s="65"/>
      <c r="AC8" s="65"/>
      <c r="AD8" s="66" t="str">
        <f>
データ!$M$6</f>
        <v>
非設置</v>
      </c>
      <c r="AE8" s="66"/>
      <c r="AF8" s="66"/>
      <c r="AG8" s="66"/>
      <c r="AH8" s="66"/>
      <c r="AI8" s="66"/>
      <c r="AJ8" s="66"/>
      <c r="AK8" s="3"/>
      <c r="AL8" s="45">
        <f>
データ!S6</f>
        <v>
38424</v>
      </c>
      <c r="AM8" s="45"/>
      <c r="AN8" s="45"/>
      <c r="AO8" s="45"/>
      <c r="AP8" s="45"/>
      <c r="AQ8" s="45"/>
      <c r="AR8" s="45"/>
      <c r="AS8" s="45"/>
      <c r="AT8" s="46">
        <f>
データ!T6</f>
        <v>
38.020000000000003</v>
      </c>
      <c r="AU8" s="46"/>
      <c r="AV8" s="46"/>
      <c r="AW8" s="46"/>
      <c r="AX8" s="46"/>
      <c r="AY8" s="46"/>
      <c r="AZ8" s="46"/>
      <c r="BA8" s="46"/>
      <c r="BB8" s="46">
        <f>
データ!U6</f>
        <v>
1010.63</v>
      </c>
      <c r="BC8" s="46"/>
      <c r="BD8" s="46"/>
      <c r="BE8" s="46"/>
      <c r="BF8" s="46"/>
      <c r="BG8" s="46"/>
      <c r="BH8" s="46"/>
      <c r="BI8" s="46"/>
      <c r="BJ8" s="3"/>
      <c r="BK8" s="3"/>
      <c r="BL8" s="61" t="s">
        <v>
10</v>
      </c>
      <c r="BM8" s="62"/>
      <c r="BN8" s="63" t="s">
        <v>
11</v>
      </c>
      <c r="BO8" s="63"/>
      <c r="BP8" s="63"/>
      <c r="BQ8" s="63"/>
      <c r="BR8" s="63"/>
      <c r="BS8" s="63"/>
      <c r="BT8" s="63"/>
      <c r="BU8" s="63"/>
      <c r="BV8" s="63"/>
      <c r="BW8" s="63"/>
      <c r="BX8" s="63"/>
      <c r="BY8" s="64"/>
    </row>
    <row r="9" spans="1:78" ht="18.75" customHeight="1" x14ac:dyDescent="0.3">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3">
      <c r="A10" s="2"/>
      <c r="B10" s="46" t="str">
        <f>
データ!N6</f>
        <v>
-</v>
      </c>
      <c r="C10" s="46"/>
      <c r="D10" s="46"/>
      <c r="E10" s="46"/>
      <c r="F10" s="46"/>
      <c r="G10" s="46"/>
      <c r="H10" s="46"/>
      <c r="I10" s="46">
        <f>
データ!O6</f>
        <v>
79.819999999999993</v>
      </c>
      <c r="J10" s="46"/>
      <c r="K10" s="46"/>
      <c r="L10" s="46"/>
      <c r="M10" s="46"/>
      <c r="N10" s="46"/>
      <c r="O10" s="46"/>
      <c r="P10" s="46">
        <f>
データ!P6</f>
        <v>
62.28</v>
      </c>
      <c r="Q10" s="46"/>
      <c r="R10" s="46"/>
      <c r="S10" s="46"/>
      <c r="T10" s="46"/>
      <c r="U10" s="46"/>
      <c r="V10" s="46"/>
      <c r="W10" s="46">
        <f>
データ!Q6</f>
        <v>
88.76</v>
      </c>
      <c r="X10" s="46"/>
      <c r="Y10" s="46"/>
      <c r="Z10" s="46"/>
      <c r="AA10" s="46"/>
      <c r="AB10" s="46"/>
      <c r="AC10" s="46"/>
      <c r="AD10" s="45">
        <f>
データ!R6</f>
        <v>
2640</v>
      </c>
      <c r="AE10" s="45"/>
      <c r="AF10" s="45"/>
      <c r="AG10" s="45"/>
      <c r="AH10" s="45"/>
      <c r="AI10" s="45"/>
      <c r="AJ10" s="45"/>
      <c r="AK10" s="2"/>
      <c r="AL10" s="45">
        <f>
データ!V6</f>
        <v>
23834</v>
      </c>
      <c r="AM10" s="45"/>
      <c r="AN10" s="45"/>
      <c r="AO10" s="45"/>
      <c r="AP10" s="45"/>
      <c r="AQ10" s="45"/>
      <c r="AR10" s="45"/>
      <c r="AS10" s="45"/>
      <c r="AT10" s="46">
        <f>
データ!W6</f>
        <v>
7.75</v>
      </c>
      <c r="AU10" s="46"/>
      <c r="AV10" s="46"/>
      <c r="AW10" s="46"/>
      <c r="AX10" s="46"/>
      <c r="AY10" s="46"/>
      <c r="AZ10" s="46"/>
      <c r="BA10" s="46"/>
      <c r="BB10" s="46">
        <f>
データ!X6</f>
        <v>
3075.35</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3">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3">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3">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115</v>
      </c>
      <c r="BM16" s="30"/>
      <c r="BN16" s="30"/>
      <c r="BO16" s="30"/>
      <c r="BP16" s="30"/>
      <c r="BQ16" s="30"/>
      <c r="BR16" s="30"/>
      <c r="BS16" s="30"/>
      <c r="BT16" s="30"/>
      <c r="BU16" s="30"/>
      <c r="BV16" s="30"/>
      <c r="BW16" s="30"/>
      <c r="BX16" s="30"/>
      <c r="BY16" s="30"/>
      <c r="BZ16" s="31"/>
    </row>
    <row r="17" spans="1:78" ht="13.5" customHeight="1" x14ac:dyDescent="0.3">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3">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3">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3">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3">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3">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3">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3">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3">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3">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3">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3">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3">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3">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3">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3">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3">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3">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3">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3">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3">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3">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3">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3">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3">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3">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3">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3">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3">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3">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3">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114</v>
      </c>
      <c r="BM47" s="30"/>
      <c r="BN47" s="30"/>
      <c r="BO47" s="30"/>
      <c r="BP47" s="30"/>
      <c r="BQ47" s="30"/>
      <c r="BR47" s="30"/>
      <c r="BS47" s="30"/>
      <c r="BT47" s="30"/>
      <c r="BU47" s="30"/>
      <c r="BV47" s="30"/>
      <c r="BW47" s="30"/>
      <c r="BX47" s="30"/>
      <c r="BY47" s="30"/>
      <c r="BZ47" s="31"/>
    </row>
    <row r="48" spans="1:78" ht="13.5" customHeight="1" x14ac:dyDescent="0.3">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3">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3">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3">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3">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3">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3">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3">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3">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3">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3">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3">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3">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3">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3">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3">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3">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3">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3">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116</v>
      </c>
      <c r="BM66" s="30"/>
      <c r="BN66" s="30"/>
      <c r="BO66" s="30"/>
      <c r="BP66" s="30"/>
      <c r="BQ66" s="30"/>
      <c r="BR66" s="30"/>
      <c r="BS66" s="30"/>
      <c r="BT66" s="30"/>
      <c r="BU66" s="30"/>
      <c r="BV66" s="30"/>
      <c r="BW66" s="30"/>
      <c r="BX66" s="30"/>
      <c r="BY66" s="30"/>
      <c r="BZ66" s="31"/>
    </row>
    <row r="67" spans="1:78" ht="13.5" customHeight="1" x14ac:dyDescent="0.3">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3">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3">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3">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3">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3">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3">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3">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3">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3">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3">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3">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3">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3">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3">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3">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3">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3">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3">
      <c r="B85" s="12"/>
      <c r="C85" s="12"/>
      <c r="D85" s="12"/>
      <c r="E85" s="12" t="str">
        <f>
データ!AI6</f>
        <v>
【106.11】</v>
      </c>
      <c r="F85" s="12" t="str">
        <f>
データ!AT6</f>
        <v>
【3.15】</v>
      </c>
      <c r="G85" s="12" t="str">
        <f>
データ!BE6</f>
        <v>
【73.44】</v>
      </c>
      <c r="H85" s="12" t="str">
        <f>
データ!BP6</f>
        <v>
【652.82】</v>
      </c>
      <c r="I85" s="12" t="str">
        <f>
データ!CA6</f>
        <v>
【97.61】</v>
      </c>
      <c r="J85" s="12" t="str">
        <f>
データ!CL6</f>
        <v>
【138.29】</v>
      </c>
      <c r="K85" s="12" t="str">
        <f>
データ!CW6</f>
        <v>
【59.10】</v>
      </c>
      <c r="L85" s="12" t="str">
        <f>
データ!DH6</f>
        <v>
【95.82】</v>
      </c>
      <c r="M85" s="12" t="str">
        <f>
データ!DS6</f>
        <v>
【39.74】</v>
      </c>
      <c r="N85" s="12" t="str">
        <f>
データ!ED6</f>
        <v>
【7.62】</v>
      </c>
      <c r="O85" s="12" t="str">
        <f>
データ!EO6</f>
        <v>
【0.23】</v>
      </c>
    </row>
  </sheetData>
  <sheetProtection algorithmName="SHA-512" hashValue="qYEPmoipyJc19EvZ0Sc8KjHRUpMkOEPSjysHDyEASAn4m3/FJYsD2X4zpRITkWA06nzF9TynSCfV2iAQHOgY6Q==" saltValue="klkXvOD7McdGGSBjwz53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3"/>
  <cols>
    <col min="2" max="144" width="11.87890625" customWidth="1"/>
  </cols>
  <sheetData>
    <row r="1" spans="1:148" x14ac:dyDescent="0.3">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3">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3">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3">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3">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3">
      <c r="A6" s="14" t="s">
        <v>
95</v>
      </c>
      <c r="B6" s="19">
        <f>
B7</f>
        <v>
2022</v>
      </c>
      <c r="C6" s="19">
        <f t="shared" ref="C6:X6" si="3">
C7</f>
        <v>
83411</v>
      </c>
      <c r="D6" s="19">
        <f t="shared" si="3"/>
        <v>
46</v>
      </c>
      <c r="E6" s="19">
        <f t="shared" si="3"/>
        <v>
17</v>
      </c>
      <c r="F6" s="19">
        <f t="shared" si="3"/>
        <v>
1</v>
      </c>
      <c r="G6" s="19">
        <f t="shared" si="3"/>
        <v>
0</v>
      </c>
      <c r="H6" s="19" t="str">
        <f t="shared" si="3"/>
        <v>
茨城県　東海村</v>
      </c>
      <c r="I6" s="19" t="str">
        <f t="shared" si="3"/>
        <v>
法適用</v>
      </c>
      <c r="J6" s="19" t="str">
        <f t="shared" si="3"/>
        <v>
下水道事業</v>
      </c>
      <c r="K6" s="19" t="str">
        <f t="shared" si="3"/>
        <v>
公共下水道</v>
      </c>
      <c r="L6" s="19" t="str">
        <f t="shared" si="3"/>
        <v>
Cc1</v>
      </c>
      <c r="M6" s="19" t="str">
        <f t="shared" si="3"/>
        <v>
非設置</v>
      </c>
      <c r="N6" s="20" t="str">
        <f t="shared" si="3"/>
        <v>
-</v>
      </c>
      <c r="O6" s="20">
        <f t="shared" si="3"/>
        <v>
79.819999999999993</v>
      </c>
      <c r="P6" s="20">
        <f t="shared" si="3"/>
        <v>
62.28</v>
      </c>
      <c r="Q6" s="20">
        <f t="shared" si="3"/>
        <v>
88.76</v>
      </c>
      <c r="R6" s="20">
        <f t="shared" si="3"/>
        <v>
2640</v>
      </c>
      <c r="S6" s="20">
        <f t="shared" si="3"/>
        <v>
38424</v>
      </c>
      <c r="T6" s="20">
        <f t="shared" si="3"/>
        <v>
38.020000000000003</v>
      </c>
      <c r="U6" s="20">
        <f t="shared" si="3"/>
        <v>
1010.63</v>
      </c>
      <c r="V6" s="20">
        <f t="shared" si="3"/>
        <v>
23834</v>
      </c>
      <c r="W6" s="20">
        <f t="shared" si="3"/>
        <v>
7.75</v>
      </c>
      <c r="X6" s="20">
        <f t="shared" si="3"/>
        <v>
3075.35</v>
      </c>
      <c r="Y6" s="21" t="str">
        <f>
IF(Y7="",NA(),Y7)</f>
        <v>
-</v>
      </c>
      <c r="Z6" s="21">
        <f t="shared" ref="Z6:AH6" si="4">
IF(Z7="",NA(),Z7)</f>
        <v>
101.57</v>
      </c>
      <c r="AA6" s="21">
        <f t="shared" si="4"/>
        <v>
100.14</v>
      </c>
      <c r="AB6" s="21">
        <f t="shared" si="4"/>
        <v>
100.98</v>
      </c>
      <c r="AC6" s="21">
        <f t="shared" si="4"/>
        <v>
102.62</v>
      </c>
      <c r="AD6" s="21" t="str">
        <f t="shared" si="4"/>
        <v>
-</v>
      </c>
      <c r="AE6" s="21">
        <f t="shared" si="4"/>
        <v>
106.81</v>
      </c>
      <c r="AF6" s="21">
        <f t="shared" si="4"/>
        <v>
106.5</v>
      </c>
      <c r="AG6" s="21">
        <f t="shared" si="4"/>
        <v>
106.22</v>
      </c>
      <c r="AH6" s="21">
        <f t="shared" si="4"/>
        <v>
107.01</v>
      </c>
      <c r="AI6" s="20" t="str">
        <f>
IF(AI7="","",IF(AI7="-","【-】","【"&amp;SUBSTITUTE(TEXT(AI7,"#,##0.00"),"-","△")&amp;"】"))</f>
        <v>
【106.11】</v>
      </c>
      <c r="AJ6" s="21" t="str">
        <f>
IF(AJ7="",NA(),AJ7)</f>
        <v>
-</v>
      </c>
      <c r="AK6" s="20">
        <f t="shared" ref="AK6:AS6" si="5">
IF(AK7="",NA(),AK7)</f>
        <v>
0</v>
      </c>
      <c r="AL6" s="20">
        <f t="shared" si="5"/>
        <v>
0</v>
      </c>
      <c r="AM6" s="20">
        <f t="shared" si="5"/>
        <v>
0</v>
      </c>
      <c r="AN6" s="20">
        <f t="shared" si="5"/>
        <v>
0</v>
      </c>
      <c r="AO6" s="21" t="str">
        <f t="shared" si="5"/>
        <v>
-</v>
      </c>
      <c r="AP6" s="21">
        <f t="shared" si="5"/>
        <v>
34.4</v>
      </c>
      <c r="AQ6" s="21">
        <f t="shared" si="5"/>
        <v>
18.36</v>
      </c>
      <c r="AR6" s="21">
        <f t="shared" si="5"/>
        <v>
18.010000000000002</v>
      </c>
      <c r="AS6" s="21">
        <f t="shared" si="5"/>
        <v>
23.86</v>
      </c>
      <c r="AT6" s="20" t="str">
        <f>
IF(AT7="","",IF(AT7="-","【-】","【"&amp;SUBSTITUTE(TEXT(AT7,"#,##0.00"),"-","△")&amp;"】"))</f>
        <v>
【3.15】</v>
      </c>
      <c r="AU6" s="21" t="str">
        <f>
IF(AU7="",NA(),AU7)</f>
        <v>
-</v>
      </c>
      <c r="AV6" s="21">
        <f t="shared" ref="AV6:BD6" si="6">
IF(AV7="",NA(),AV7)</f>
        <v>
113.45</v>
      </c>
      <c r="AW6" s="21">
        <f t="shared" si="6"/>
        <v>
149.49</v>
      </c>
      <c r="AX6" s="21">
        <f t="shared" si="6"/>
        <v>
167.07</v>
      </c>
      <c r="AY6" s="21">
        <f t="shared" si="6"/>
        <v>
216.31</v>
      </c>
      <c r="AZ6" s="21" t="str">
        <f t="shared" si="6"/>
        <v>
-</v>
      </c>
      <c r="BA6" s="21">
        <f t="shared" si="6"/>
        <v>
68.17</v>
      </c>
      <c r="BB6" s="21">
        <f t="shared" si="6"/>
        <v>
55.6</v>
      </c>
      <c r="BC6" s="21">
        <f t="shared" si="6"/>
        <v>
59.4</v>
      </c>
      <c r="BD6" s="21">
        <f t="shared" si="6"/>
        <v>
68.27</v>
      </c>
      <c r="BE6" s="20" t="str">
        <f>
IF(BE7="","",IF(BE7="-","【-】","【"&amp;SUBSTITUTE(TEXT(BE7,"#,##0.00"),"-","△")&amp;"】"))</f>
        <v>
【73.44】</v>
      </c>
      <c r="BF6" s="21" t="str">
        <f>
IF(BF7="",NA(),BF7)</f>
        <v>
-</v>
      </c>
      <c r="BG6" s="21">
        <f t="shared" ref="BG6:BO6" si="7">
IF(BG7="",NA(),BG7)</f>
        <v>
405.18</v>
      </c>
      <c r="BH6" s="21">
        <f t="shared" si="7"/>
        <v>
357.7</v>
      </c>
      <c r="BI6" s="21">
        <f t="shared" si="7"/>
        <v>
261.73</v>
      </c>
      <c r="BJ6" s="21">
        <f t="shared" si="7"/>
        <v>
292.10000000000002</v>
      </c>
      <c r="BK6" s="21" t="str">
        <f t="shared" si="7"/>
        <v>
-</v>
      </c>
      <c r="BL6" s="21">
        <f t="shared" si="7"/>
        <v>
789.44</v>
      </c>
      <c r="BM6" s="21">
        <f t="shared" si="7"/>
        <v>
789.08</v>
      </c>
      <c r="BN6" s="21">
        <f t="shared" si="7"/>
        <v>
747.84</v>
      </c>
      <c r="BO6" s="21">
        <f t="shared" si="7"/>
        <v>
804.98</v>
      </c>
      <c r="BP6" s="20" t="str">
        <f>
IF(BP7="","",IF(BP7="-","【-】","【"&amp;SUBSTITUTE(TEXT(BP7,"#,##0.00"),"-","△")&amp;"】"))</f>
        <v>
【652.82】</v>
      </c>
      <c r="BQ6" s="21" t="str">
        <f>
IF(BQ7="",NA(),BQ7)</f>
        <v>
-</v>
      </c>
      <c r="BR6" s="21">
        <f t="shared" ref="BR6:BZ6" si="8">
IF(BR7="",NA(),BR7)</f>
        <v>
90.7</v>
      </c>
      <c r="BS6" s="21">
        <f t="shared" si="8"/>
        <v>
91.78</v>
      </c>
      <c r="BT6" s="21">
        <f t="shared" si="8"/>
        <v>
93.22</v>
      </c>
      <c r="BU6" s="21">
        <f t="shared" si="8"/>
        <v>
89.85</v>
      </c>
      <c r="BV6" s="21" t="str">
        <f t="shared" si="8"/>
        <v>
-</v>
      </c>
      <c r="BW6" s="21">
        <f t="shared" si="8"/>
        <v>
87.29</v>
      </c>
      <c r="BX6" s="21">
        <f t="shared" si="8"/>
        <v>
88.25</v>
      </c>
      <c r="BY6" s="21">
        <f t="shared" si="8"/>
        <v>
90.17</v>
      </c>
      <c r="BZ6" s="21">
        <f t="shared" si="8"/>
        <v>
88.71</v>
      </c>
      <c r="CA6" s="20" t="str">
        <f>
IF(CA7="","",IF(CA7="-","【-】","【"&amp;SUBSTITUTE(TEXT(CA7,"#,##0.00"),"-","△")&amp;"】"))</f>
        <v>
【97.61】</v>
      </c>
      <c r="CB6" s="21" t="str">
        <f>
IF(CB7="",NA(),CB7)</f>
        <v>
-</v>
      </c>
      <c r="CC6" s="21">
        <f t="shared" ref="CC6:CK6" si="9">
IF(CC7="",NA(),CC7)</f>
        <v>
150</v>
      </c>
      <c r="CD6" s="21">
        <f t="shared" si="9"/>
        <v>
150</v>
      </c>
      <c r="CE6" s="21">
        <f t="shared" si="9"/>
        <v>
150.01</v>
      </c>
      <c r="CF6" s="21">
        <f t="shared" si="9"/>
        <v>
150</v>
      </c>
      <c r="CG6" s="21" t="str">
        <f t="shared" si="9"/>
        <v>
-</v>
      </c>
      <c r="CH6" s="21">
        <f t="shared" si="9"/>
        <v>
176.67</v>
      </c>
      <c r="CI6" s="21">
        <f t="shared" si="9"/>
        <v>
176.37</v>
      </c>
      <c r="CJ6" s="21">
        <f t="shared" si="9"/>
        <v>
173.17</v>
      </c>
      <c r="CK6" s="21">
        <f t="shared" si="9"/>
        <v>
174.8</v>
      </c>
      <c r="CL6" s="20" t="str">
        <f>
IF(CL7="","",IF(CL7="-","【-】","【"&amp;SUBSTITUTE(TEXT(CL7,"#,##0.00"),"-","△")&amp;"】"))</f>
        <v>
【138.29】</v>
      </c>
      <c r="CM6" s="21" t="str">
        <f>
IF(CM7="",NA(),CM7)</f>
        <v>
-</v>
      </c>
      <c r="CN6" s="21" t="str">
        <f t="shared" ref="CN6:CV6" si="10">
IF(CN7="",NA(),CN7)</f>
        <v>
-</v>
      </c>
      <c r="CO6" s="21" t="str">
        <f t="shared" si="10"/>
        <v>
-</v>
      </c>
      <c r="CP6" s="21" t="str">
        <f t="shared" si="10"/>
        <v>
-</v>
      </c>
      <c r="CQ6" s="21" t="str">
        <f t="shared" si="10"/>
        <v>
-</v>
      </c>
      <c r="CR6" s="21" t="str">
        <f t="shared" si="10"/>
        <v>
-</v>
      </c>
      <c r="CS6" s="21">
        <f t="shared" si="10"/>
        <v>
57.42</v>
      </c>
      <c r="CT6" s="21">
        <f t="shared" si="10"/>
        <v>
56.72</v>
      </c>
      <c r="CU6" s="21">
        <f t="shared" si="10"/>
        <v>
56.43</v>
      </c>
      <c r="CV6" s="21">
        <f t="shared" si="10"/>
        <v>
55.82</v>
      </c>
      <c r="CW6" s="20" t="str">
        <f>
IF(CW7="","",IF(CW7="-","【-】","【"&amp;SUBSTITUTE(TEXT(CW7,"#,##0.00"),"-","△")&amp;"】"))</f>
        <v>
【59.10】</v>
      </c>
      <c r="CX6" s="21" t="str">
        <f>
IF(CX7="",NA(),CX7)</f>
        <v>
-</v>
      </c>
      <c r="CY6" s="21">
        <f t="shared" ref="CY6:DG6" si="11">
IF(CY7="",NA(),CY7)</f>
        <v>
98.64</v>
      </c>
      <c r="CZ6" s="21">
        <f t="shared" si="11"/>
        <v>
98.66</v>
      </c>
      <c r="DA6" s="21">
        <f t="shared" si="11"/>
        <v>
98.74</v>
      </c>
      <c r="DB6" s="21">
        <f t="shared" si="11"/>
        <v>
98.82</v>
      </c>
      <c r="DC6" s="21" t="str">
        <f t="shared" si="11"/>
        <v>
-</v>
      </c>
      <c r="DD6" s="21">
        <f t="shared" si="11"/>
        <v>
90.42</v>
      </c>
      <c r="DE6" s="21">
        <f t="shared" si="11"/>
        <v>
90.72</v>
      </c>
      <c r="DF6" s="21">
        <f t="shared" si="11"/>
        <v>
91.07</v>
      </c>
      <c r="DG6" s="21">
        <f t="shared" si="11"/>
        <v>
90.67</v>
      </c>
      <c r="DH6" s="20" t="str">
        <f>
IF(DH7="","",IF(DH7="-","【-】","【"&amp;SUBSTITUTE(TEXT(DH7,"#,##0.00"),"-","△")&amp;"】"))</f>
        <v>
【95.82】</v>
      </c>
      <c r="DI6" s="21" t="str">
        <f>
IF(DI7="",NA(),DI7)</f>
        <v>
-</v>
      </c>
      <c r="DJ6" s="21">
        <f t="shared" ref="DJ6:DR6" si="12">
IF(DJ7="",NA(),DJ7)</f>
        <v>
3.49</v>
      </c>
      <c r="DK6" s="21">
        <f t="shared" si="12"/>
        <v>
6.91</v>
      </c>
      <c r="DL6" s="21">
        <f t="shared" si="12"/>
        <v>
10.130000000000001</v>
      </c>
      <c r="DM6" s="21">
        <f t="shared" si="12"/>
        <v>
13.32</v>
      </c>
      <c r="DN6" s="21" t="str">
        <f t="shared" si="12"/>
        <v>
-</v>
      </c>
      <c r="DO6" s="21">
        <f t="shared" si="12"/>
        <v>
29.23</v>
      </c>
      <c r="DP6" s="21">
        <f t="shared" si="12"/>
        <v>
20.78</v>
      </c>
      <c r="DQ6" s="21">
        <f t="shared" si="12"/>
        <v>
23.54</v>
      </c>
      <c r="DR6" s="21">
        <f t="shared" si="12"/>
        <v>
25.86</v>
      </c>
      <c r="DS6" s="20" t="str">
        <f>
IF(DS7="","",IF(DS7="-","【-】","【"&amp;SUBSTITUTE(TEXT(DS7,"#,##0.00"),"-","△")&amp;"】"))</f>
        <v>
【39.74】</v>
      </c>
      <c r="DT6" s="21" t="str">
        <f>
IF(DT7="",NA(),DT7)</f>
        <v>
-</v>
      </c>
      <c r="DU6" s="20">
        <f t="shared" ref="DU6:EC6" si="13">
IF(DU7="",NA(),DU7)</f>
        <v>
0</v>
      </c>
      <c r="DV6" s="20">
        <f t="shared" si="13"/>
        <v>
0</v>
      </c>
      <c r="DW6" s="20">
        <f t="shared" si="13"/>
        <v>
0</v>
      </c>
      <c r="DX6" s="20">
        <f t="shared" si="13"/>
        <v>
0</v>
      </c>
      <c r="DY6" s="21" t="str">
        <f t="shared" si="13"/>
        <v>
-</v>
      </c>
      <c r="DZ6" s="21">
        <f t="shared" si="13"/>
        <v>
1.37</v>
      </c>
      <c r="EA6" s="21">
        <f t="shared" si="13"/>
        <v>
1.34</v>
      </c>
      <c r="EB6" s="21">
        <f t="shared" si="13"/>
        <v>
1.5</v>
      </c>
      <c r="EC6" s="21">
        <f t="shared" si="13"/>
        <v>
1.4</v>
      </c>
      <c r="ED6" s="20" t="str">
        <f>
IF(ED7="","",IF(ED7="-","【-】","【"&amp;SUBSTITUTE(TEXT(ED7,"#,##0.00"),"-","△")&amp;"】"))</f>
        <v>
【7.62】</v>
      </c>
      <c r="EE6" s="21" t="str">
        <f>
IF(EE7="",NA(),EE7)</f>
        <v>
-</v>
      </c>
      <c r="EF6" s="20">
        <f t="shared" ref="EF6:EN6" si="14">
IF(EF7="",NA(),EF7)</f>
        <v>
0</v>
      </c>
      <c r="EG6" s="20">
        <f t="shared" si="14"/>
        <v>
0</v>
      </c>
      <c r="EH6" s="20">
        <f t="shared" si="14"/>
        <v>
0</v>
      </c>
      <c r="EI6" s="20">
        <f t="shared" si="14"/>
        <v>
0</v>
      </c>
      <c r="EJ6" s="21" t="str">
        <f t="shared" si="14"/>
        <v>
-</v>
      </c>
      <c r="EK6" s="21">
        <f t="shared" si="14"/>
        <v>
0.17</v>
      </c>
      <c r="EL6" s="21">
        <f t="shared" si="14"/>
        <v>
0.15</v>
      </c>
      <c r="EM6" s="21">
        <f t="shared" si="14"/>
        <v>
0.15</v>
      </c>
      <c r="EN6" s="21">
        <f t="shared" si="14"/>
        <v>
0.12</v>
      </c>
      <c r="EO6" s="20" t="str">
        <f>
IF(EO7="","",IF(EO7="-","【-】","【"&amp;SUBSTITUTE(TEXT(EO7,"#,##0.00"),"-","△")&amp;"】"))</f>
        <v>
【0.23】</v>
      </c>
    </row>
    <row r="7" spans="1:148" s="22" customFormat="1" x14ac:dyDescent="0.3">
      <c r="A7" s="14"/>
      <c r="B7" s="23">
        <v>
2022</v>
      </c>
      <c r="C7" s="23">
        <v>
83411</v>
      </c>
      <c r="D7" s="23">
        <v>
46</v>
      </c>
      <c r="E7" s="23">
        <v>
17</v>
      </c>
      <c r="F7" s="23">
        <v>
1</v>
      </c>
      <c r="G7" s="23">
        <v>
0</v>
      </c>
      <c r="H7" s="23" t="s">
        <v>
96</v>
      </c>
      <c r="I7" s="23" t="s">
        <v>
97</v>
      </c>
      <c r="J7" s="23" t="s">
        <v>
98</v>
      </c>
      <c r="K7" s="23" t="s">
        <v>
99</v>
      </c>
      <c r="L7" s="23" t="s">
        <v>
100</v>
      </c>
      <c r="M7" s="23" t="s">
        <v>
101</v>
      </c>
      <c r="N7" s="24" t="s">
        <v>
102</v>
      </c>
      <c r="O7" s="24">
        <v>
79.819999999999993</v>
      </c>
      <c r="P7" s="24">
        <v>
62.28</v>
      </c>
      <c r="Q7" s="24">
        <v>
88.76</v>
      </c>
      <c r="R7" s="24">
        <v>
2640</v>
      </c>
      <c r="S7" s="24">
        <v>
38424</v>
      </c>
      <c r="T7" s="24">
        <v>
38.020000000000003</v>
      </c>
      <c r="U7" s="24">
        <v>
1010.63</v>
      </c>
      <c r="V7" s="24">
        <v>
23834</v>
      </c>
      <c r="W7" s="24">
        <v>
7.75</v>
      </c>
      <c r="X7" s="24">
        <v>
3075.35</v>
      </c>
      <c r="Y7" s="24" t="s">
        <v>
102</v>
      </c>
      <c r="Z7" s="24">
        <v>
101.57</v>
      </c>
      <c r="AA7" s="24">
        <v>
100.14</v>
      </c>
      <c r="AB7" s="24">
        <v>
100.98</v>
      </c>
      <c r="AC7" s="24">
        <v>
102.62</v>
      </c>
      <c r="AD7" s="24" t="s">
        <v>
102</v>
      </c>
      <c r="AE7" s="24">
        <v>
106.81</v>
      </c>
      <c r="AF7" s="24">
        <v>
106.5</v>
      </c>
      <c r="AG7" s="24">
        <v>
106.22</v>
      </c>
      <c r="AH7" s="24">
        <v>
107.01</v>
      </c>
      <c r="AI7" s="24">
        <v>
106.11</v>
      </c>
      <c r="AJ7" s="24" t="s">
        <v>
102</v>
      </c>
      <c r="AK7" s="24">
        <v>
0</v>
      </c>
      <c r="AL7" s="24">
        <v>
0</v>
      </c>
      <c r="AM7" s="24">
        <v>
0</v>
      </c>
      <c r="AN7" s="24">
        <v>
0</v>
      </c>
      <c r="AO7" s="24" t="s">
        <v>
102</v>
      </c>
      <c r="AP7" s="24">
        <v>
34.4</v>
      </c>
      <c r="AQ7" s="24">
        <v>
18.36</v>
      </c>
      <c r="AR7" s="24">
        <v>
18.010000000000002</v>
      </c>
      <c r="AS7" s="24">
        <v>
23.86</v>
      </c>
      <c r="AT7" s="24">
        <v>
3.15</v>
      </c>
      <c r="AU7" s="24" t="s">
        <v>
102</v>
      </c>
      <c r="AV7" s="24">
        <v>
113.45</v>
      </c>
      <c r="AW7" s="24">
        <v>
149.49</v>
      </c>
      <c r="AX7" s="24">
        <v>
167.07</v>
      </c>
      <c r="AY7" s="24">
        <v>
216.31</v>
      </c>
      <c r="AZ7" s="24" t="s">
        <v>
102</v>
      </c>
      <c r="BA7" s="24">
        <v>
68.17</v>
      </c>
      <c r="BB7" s="24">
        <v>
55.6</v>
      </c>
      <c r="BC7" s="24">
        <v>
59.4</v>
      </c>
      <c r="BD7" s="24">
        <v>
68.27</v>
      </c>
      <c r="BE7" s="24">
        <v>
73.44</v>
      </c>
      <c r="BF7" s="24" t="s">
        <v>
102</v>
      </c>
      <c r="BG7" s="24">
        <v>
405.18</v>
      </c>
      <c r="BH7" s="24">
        <v>
357.7</v>
      </c>
      <c r="BI7" s="24">
        <v>
261.73</v>
      </c>
      <c r="BJ7" s="24">
        <v>
292.10000000000002</v>
      </c>
      <c r="BK7" s="24" t="s">
        <v>
102</v>
      </c>
      <c r="BL7" s="24">
        <v>
789.44</v>
      </c>
      <c r="BM7" s="24">
        <v>
789.08</v>
      </c>
      <c r="BN7" s="24">
        <v>
747.84</v>
      </c>
      <c r="BO7" s="24">
        <v>
804.98</v>
      </c>
      <c r="BP7" s="24">
        <v>
652.82000000000005</v>
      </c>
      <c r="BQ7" s="24" t="s">
        <v>
102</v>
      </c>
      <c r="BR7" s="24">
        <v>
90.7</v>
      </c>
      <c r="BS7" s="24">
        <v>
91.78</v>
      </c>
      <c r="BT7" s="24">
        <v>
93.22</v>
      </c>
      <c r="BU7" s="24">
        <v>
89.85</v>
      </c>
      <c r="BV7" s="24" t="s">
        <v>
102</v>
      </c>
      <c r="BW7" s="24">
        <v>
87.29</v>
      </c>
      <c r="BX7" s="24">
        <v>
88.25</v>
      </c>
      <c r="BY7" s="24">
        <v>
90.17</v>
      </c>
      <c r="BZ7" s="24">
        <v>
88.71</v>
      </c>
      <c r="CA7" s="24">
        <v>
97.61</v>
      </c>
      <c r="CB7" s="24" t="s">
        <v>
102</v>
      </c>
      <c r="CC7" s="24">
        <v>
150</v>
      </c>
      <c r="CD7" s="24">
        <v>
150</v>
      </c>
      <c r="CE7" s="24">
        <v>
150.01</v>
      </c>
      <c r="CF7" s="24">
        <v>
150</v>
      </c>
      <c r="CG7" s="24" t="s">
        <v>
102</v>
      </c>
      <c r="CH7" s="24">
        <v>
176.67</v>
      </c>
      <c r="CI7" s="24">
        <v>
176.37</v>
      </c>
      <c r="CJ7" s="24">
        <v>
173.17</v>
      </c>
      <c r="CK7" s="24">
        <v>
174.8</v>
      </c>
      <c r="CL7" s="24">
        <v>
138.29</v>
      </c>
      <c r="CM7" s="24" t="s">
        <v>
102</v>
      </c>
      <c r="CN7" s="24" t="s">
        <v>
102</v>
      </c>
      <c r="CO7" s="24" t="s">
        <v>
102</v>
      </c>
      <c r="CP7" s="24" t="s">
        <v>
102</v>
      </c>
      <c r="CQ7" s="24" t="s">
        <v>
102</v>
      </c>
      <c r="CR7" s="24" t="s">
        <v>
102</v>
      </c>
      <c r="CS7" s="24">
        <v>
57.42</v>
      </c>
      <c r="CT7" s="24">
        <v>
56.72</v>
      </c>
      <c r="CU7" s="24">
        <v>
56.43</v>
      </c>
      <c r="CV7" s="24">
        <v>
55.82</v>
      </c>
      <c r="CW7" s="24">
        <v>
59.1</v>
      </c>
      <c r="CX7" s="24" t="s">
        <v>
102</v>
      </c>
      <c r="CY7" s="24">
        <v>
98.64</v>
      </c>
      <c r="CZ7" s="24">
        <v>
98.66</v>
      </c>
      <c r="DA7" s="24">
        <v>
98.74</v>
      </c>
      <c r="DB7" s="24">
        <v>
98.82</v>
      </c>
      <c r="DC7" s="24" t="s">
        <v>
102</v>
      </c>
      <c r="DD7" s="24">
        <v>
90.42</v>
      </c>
      <c r="DE7" s="24">
        <v>
90.72</v>
      </c>
      <c r="DF7" s="24">
        <v>
91.07</v>
      </c>
      <c r="DG7" s="24">
        <v>
90.67</v>
      </c>
      <c r="DH7" s="24">
        <v>
95.82</v>
      </c>
      <c r="DI7" s="24" t="s">
        <v>
102</v>
      </c>
      <c r="DJ7" s="24">
        <v>
3.49</v>
      </c>
      <c r="DK7" s="24">
        <v>
6.91</v>
      </c>
      <c r="DL7" s="24">
        <v>
10.130000000000001</v>
      </c>
      <c r="DM7" s="24">
        <v>
13.32</v>
      </c>
      <c r="DN7" s="24" t="s">
        <v>
102</v>
      </c>
      <c r="DO7" s="24">
        <v>
29.23</v>
      </c>
      <c r="DP7" s="24">
        <v>
20.78</v>
      </c>
      <c r="DQ7" s="24">
        <v>
23.54</v>
      </c>
      <c r="DR7" s="24">
        <v>
25.86</v>
      </c>
      <c r="DS7" s="24">
        <v>
39.74</v>
      </c>
      <c r="DT7" s="24" t="s">
        <v>
102</v>
      </c>
      <c r="DU7" s="24">
        <v>
0</v>
      </c>
      <c r="DV7" s="24">
        <v>
0</v>
      </c>
      <c r="DW7" s="24">
        <v>
0</v>
      </c>
      <c r="DX7" s="24">
        <v>
0</v>
      </c>
      <c r="DY7" s="24" t="s">
        <v>
102</v>
      </c>
      <c r="DZ7" s="24">
        <v>
1.37</v>
      </c>
      <c r="EA7" s="24">
        <v>
1.34</v>
      </c>
      <c r="EB7" s="24">
        <v>
1.5</v>
      </c>
      <c r="EC7" s="24">
        <v>
1.4</v>
      </c>
      <c r="ED7" s="24">
        <v>
7.62</v>
      </c>
      <c r="EE7" s="24" t="s">
        <v>
102</v>
      </c>
      <c r="EF7" s="24">
        <v>
0</v>
      </c>
      <c r="EG7" s="24">
        <v>
0</v>
      </c>
      <c r="EH7" s="24">
        <v>
0</v>
      </c>
      <c r="EI7" s="24">
        <v>
0</v>
      </c>
      <c r="EJ7" s="24" t="s">
        <v>
102</v>
      </c>
      <c r="EK7" s="24">
        <v>
0.17</v>
      </c>
      <c r="EL7" s="24">
        <v>
0.15</v>
      </c>
      <c r="EM7" s="24">
        <v>
0.15</v>
      </c>
      <c r="EN7" s="24">
        <v>
0.12</v>
      </c>
      <c r="EO7" s="24">
        <v>
0.23</v>
      </c>
    </row>
    <row r="8" spans="1:148" x14ac:dyDescent="0.3">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3">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3">
      <c r="A10" s="26" t="s">
        <v>
46</v>
      </c>
      <c r="B10" s="27">
        <f t="shared" ref="B10:C10" si="15">
DATEVALUE($B7+12-B11&amp;"/1/"&amp;B12)</f>
        <v>
47484</v>
      </c>
      <c r="C10" s="28">
        <f t="shared" si="15"/>
        <v>
47849</v>
      </c>
      <c r="D10" s="28">
        <f>
DATEVALUE($B7+12-D11&amp;"/1/"&amp;D12)</f>
        <v>
48215</v>
      </c>
      <c r="E10" s="28">
        <f>
DATEVALUE($B7+12-E11&amp;"/1/"&amp;E12)</f>
        <v>
48582</v>
      </c>
      <c r="F10" s="28">
        <f>
DATEVALUE($B7+12-F11&amp;"/1/"&amp;F12)</f>
        <v>
48948</v>
      </c>
    </row>
    <row r="11" spans="1:148" x14ac:dyDescent="0.3">
      <c r="B11">
        <v>
4</v>
      </c>
      <c r="C11">
        <v>
3</v>
      </c>
      <c r="D11">
        <v>
2</v>
      </c>
      <c r="E11">
        <v>
1</v>
      </c>
      <c r="F11">
        <v>
0</v>
      </c>
      <c r="G11" t="s">
        <v>
108</v>
      </c>
    </row>
    <row r="12" spans="1:148" x14ac:dyDescent="0.3">
      <c r="B12">
        <v>
1</v>
      </c>
      <c r="C12">
        <v>
1</v>
      </c>
      <c r="D12">
        <v>
2</v>
      </c>
      <c r="E12">
        <v>
3</v>
      </c>
      <c r="F12">
        <v>
4</v>
      </c>
      <c r="G12" t="s">
        <v>
109</v>
      </c>
    </row>
    <row r="13" spans="1:148" x14ac:dyDescent="0.3">
      <c r="B13" t="s">
        <v>
110</v>
      </c>
      <c r="C13" t="s">
        <v>
111</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2024-02-01T06:28:33Z</cp:lastPrinted>
  <dcterms:created xsi:type="dcterms:W3CDTF">2023-12-12T00:43:47Z</dcterms:created>
  <dcterms:modified xsi:type="dcterms:W3CDTF">2024-02-01T06:36:14Z</dcterms:modified>
  <cp:category/>
</cp:coreProperties>
</file>