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1_水道（簡水含む）43\"/>
    </mc:Choice>
  </mc:AlternateContent>
  <workbookProtection workbookAlgorithmName="SHA-512" workbookHashValue="SIn8phpZwtUR2G3TjVuxWNwXxbPv274f7HU2HCuOoR51+am8eWxg9TJKdN7sHbCLdcy/7ZS/zWQ6SoAIeFx+5w==" workbookSaltValue="FyShlX1LWOVn9+p7H6tonQ==" workbookSpinCount="100000" lockStructure="1"/>
  <bookViews>
    <workbookView xWindow="0" yWindow="0" windowWidth="28800" windowHeight="118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W10" i="4" s="1"/>
  <c r="P6" i="5"/>
  <c r="P10" i="4" s="1"/>
  <c r="O6" i="5"/>
  <c r="N6" i="5"/>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AT8" i="4"/>
  <c r="AD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<sst xmlns="http://schemas.openxmlformats.org/spreadsheetml/2006/main" count="228" uniqueCount="114">
  <si>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</si>
  <si>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</si>
  <si>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</si>
  <si>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</si>
  <si>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</si>
  <si>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</si>
  <si>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</si>
  <si>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</si>
  <si>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</si>
  <si>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</si>
  <si>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</si>
  <si>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</si>
  <si>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</si>
  <si>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</si>
  <si>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</si>
  <si>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</si>
  <si>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</si>
  <si>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</si>
  <si>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</si>
  <si>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</si>
  <si>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</si>
  <si>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</si>
  <si>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</si>
  <si>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</si>
  <si>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</si>
  <si>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</si>
  <si>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</si>
  <si>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</si>
  <si>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</si>
  <si>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</si>
  <si>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</si>
  <si>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</si>
  <si>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</si>
  <si>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</si>
  <si>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</si>
  <si>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</si>
  <si>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</si>
  <si>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</si>
  <si>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</si>
  <si>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</si>
  <si>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</si>
  <si>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</si>
  <si>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</si>
  <si>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</si>
  <si>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</si>
  <si>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</si>
  <si>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</si>
  <si>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</si>
  <si>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</si>
  <si>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</si>
  <si>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</si>
  <si>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</si>
  <si>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</si>
  <si>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</si>
  <si>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</si>
  <si>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</si>
  <si>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</si>
  <si>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</si>
  <si>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</si>
  <si>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</si>
  <si>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</si>
  <si>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</si>
  <si>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</si>
  <si>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</si>
  <si>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</si>
  <si>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</si>
  <si>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</si>
  <si>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</si>
  <si>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</si>
  <si>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</si>
  <si>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</si>
  <si>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</si>
  <si>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</si>
  <si>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</si>
  <si>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</si>
  <si>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</si>
  <si>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</si>
  <si>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</si>
  <si>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</si>
  <si>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</si>
  <si>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</si>
  <si>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</si>
  <si>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</si>
  <si>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</si>
  <si>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</si>
  <si>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</si>
  <si>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</si>
  <si>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</si>
  <si>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</si>
  <si>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</si>
  <si>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</si>
  <si>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</si>
  <si>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</si>
  <si>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つくばみらい市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</si>
  <si>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</si>
  <si>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</si>
  <si>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</si>
  <si>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</si>
  <si>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</si>
  <si>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</si>
  <si>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</si>
  <si>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</si>
  <si>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</si>
  <si>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</si>
  <si>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</si>
  <si>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</si>
  <si>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</si>
  <si>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</si>
  <si>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</si>
  <si>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</si>
  <si>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</si>
  <si>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①経常収支比率は低下し、前年度比2.14%減となった。類似団体平均値と比較して低い指標であるが、健全経営の水準とされる100%を上回っている。
③流動比率は、100％を大きく上回り債務の支払能力は十分であるが、更新事業の実施に伴う企業債借入の増加により、類似団体平均値と比較して低い指標となっている。今後も企業債借入の増加が見込まれることから、指標の低下が予想される。
④企業債残高対給水収益比率は、類似団体平均値と比較して高い指標である。平成27年度から実施している浄水場等の老朽化施設の大規模更新事業により、企業債借入が増加しているため、増加傾向となっている。今後も更新事業が続くことから、企業債の借入れは増加が見込まれる。
⑤料金回収率は、前年度比2.93%減となったが、事業に必要な費用を給水収益で賄える状況とされる100％を上回っている。
⑥給水原価は、類似団体平均値と比較して高い指標である。費用に含まれる受水費の負担や更新事業の実施に伴う減価償却費の増加が要因と考えられる。
⑦施設利用率は、類似団体平均値と比較して高い指標である。効率的な施設利用であると考えられる。
⑧有収率は、前年度と比べ増加し、類似団体平均値と比較しても高い指標である。平成25年度から実施している漏水調査を継続し、漏水の早期発見・修繕により有収率の向上を図る。</t>
    <rPh sb="8" eb="10">
      <t>テイカ</t>
    </rPh>
    <rPh sb="212" eb="213">
      <t>タカ</t>
    </rPh>
    <rPh sb="504" eb="506">
      <t>ゾウカ</t>
    </rPh>
    <phoneticPr fontId="4"/>
  </si>
  <si>
    <t>　現在、給水人口は増加傾向であるが、給水収益は低下している。これは、少数世帯の増加による世帯使用量の減少のほか、水道の節水型蛇口の普及による使用量の減少が要因と推測されるが、財源に余裕があり、経営状況は安定している。
　しかしながら、老朽化する浄水場や管路等の施設更新には、多額の費用がかかるため、水道施設更新基本計画に基づき、水道施設の更新事業を進める必要がある。
　また、令和3年3月に策定した水道ビジョン・水道事業経営戦略に基づき、今後も事業の進捗状況の把握や給水収益等による収入傾向の分析により、必要に応じて水道料金改定の検討を含めた計画の見直し等を適時に行うことで経営の健全化に努める。</t>
    <rPh sb="11" eb="13">
      <t>ケイコウ</t>
    </rPh>
    <rPh sb="18" eb="22">
      <t>キュウスイシュウエキ</t>
    </rPh>
    <rPh sb="23" eb="25">
      <t>テイカ</t>
    </rPh>
    <rPh sb="34" eb="38">
      <t>ショウスウセタイ</t>
    </rPh>
    <rPh sb="39" eb="41">
      <t>ゾウカ</t>
    </rPh>
    <rPh sb="50" eb="52">
      <t>ゲンショウ</t>
    </rPh>
    <rPh sb="56" eb="58">
      <t>スイドウ</t>
    </rPh>
    <rPh sb="59" eb="62">
      <t>セッスイガタ</t>
    </rPh>
    <rPh sb="62" eb="64">
      <t>ジャグチ</t>
    </rPh>
    <rPh sb="65" eb="67">
      <t>フキュウ</t>
    </rPh>
    <rPh sb="77" eb="79">
      <t>ヨウイン</t>
    </rPh>
    <rPh sb="80" eb="82">
      <t>スイソク</t>
    </rPh>
    <rPh sb="87" eb="89">
      <t>ザイゲン</t>
    </rPh>
    <rPh sb="160" eb="161">
      <t>モト</t>
    </rPh>
    <rPh sb="164" eb="166">
      <t>スイドウ</t>
    </rPh>
    <phoneticPr fontId="4"/>
  </si>
  <si>
    <t>①有形固定資産減価償却率は、平成30年度の久保浄水場高区配水施設の更新事業が完了後、微増で推移している。
②管路経年化率は、類似団体平均値と比較して低い指標である。今後も経営状況に応じて計画的に更新する必要がある。
③管路更新率は、類似団体平均値と比較してやや低い指標である。計画的に更新を実施し、引き続き経営状況に応じて更新する必要がある。
施設の老朽化対策としては、今後も水道施設更新基本計画に基づき、計画的な施設更新を図る必要がある。</t>
    <rPh sb="42" eb="44">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</si>
</sst>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c:v>
                </c:pt>
                <c:pt idx="1">
                  <c:v>0.85</c:v>
                </c:pt>
                <c:pt idx="2">
                  <c:v>0.5</c:v>
                </c:pt>
                <c:pt idx="3">
                  <c:v>0.21</c:v>
                </c:pt>
                <c:pt idx="4">
                  <c:v>0.56000000000000005</c:v>
                </c:pt>
              </c:numCache>
            </c:numRef>
          </c:val>
          <c:extLst>
            <c:ext xmlns:c16="http://schemas.microsoft.com/office/drawing/2014/chart" uri="{C3380CC4-5D6E-409C-BE32-E72D297353CC}">
              <c16:uniqueId val="{00000000-2722-48BA-AC8B-A379747ABEE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0.6</c:v>
                </c:pt>
              </c:numCache>
            </c:numRef>
          </c:val>
          <c:smooth val="0"/>
          <c:extLst>
            <c:ext xmlns:c16="http://schemas.microsoft.com/office/drawing/2014/chart" uri="{C3380CC4-5D6E-409C-BE32-E72D297353CC}">
              <c16:uniqueId val="{00000001-2722-48BA-AC8B-A379747ABEE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75.94</c:v>
                </c:pt>
                <c:pt idx="1">
                  <c:v>75.72</c:v>
                </c:pt>
                <c:pt idx="2">
                  <c:v>80.040000000000006</c:v>
                </c:pt>
                <c:pt idx="3">
                  <c:v>82.08</c:v>
                </c:pt>
                <c:pt idx="4">
                  <c:v>79.58</c:v>
                </c:pt>
              </c:numCache>
            </c:numRef>
          </c:val>
          <c:extLst>
            <c:ext xmlns:c16="http://schemas.microsoft.com/office/drawing/2014/chart" uri="{C3380CC4-5D6E-409C-BE32-E72D297353CC}">
              <c16:uniqueId val="{00000000-1E91-4D5A-8400-B8F12680D6B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59.24</c:v>
                </c:pt>
              </c:numCache>
            </c:numRef>
          </c:val>
          <c:smooth val="0"/>
          <c:extLst>
            <c:ext xmlns:c16="http://schemas.microsoft.com/office/drawing/2014/chart" uri="{C3380CC4-5D6E-409C-BE32-E72D297353CC}">
              <c16:uniqueId val="{00000001-1E91-4D5A-8400-B8F12680D6B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93.54</c:v>
                </c:pt>
                <c:pt idx="1">
                  <c:v>94.53</c:v>
                </c:pt>
                <c:pt idx="2">
                  <c:v>93.2</c:v>
                </c:pt>
                <c:pt idx="3">
                  <c:v>90.47</c:v>
                </c:pt>
                <c:pt idx="4">
                  <c:v>92.47</c:v>
                </c:pt>
              </c:numCache>
            </c:numRef>
          </c:val>
          <c:extLst>
            <c:ext xmlns:c16="http://schemas.microsoft.com/office/drawing/2014/chart" uri="{C3380CC4-5D6E-409C-BE32-E72D297353CC}">
              <c16:uniqueId val="{00000000-CFBD-47AE-B462-9C6A6250313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87.26</c:v>
                </c:pt>
              </c:numCache>
            </c:numRef>
          </c:val>
          <c:smooth val="0"/>
          <c:extLst>
            <c:ext xmlns:c16="http://schemas.microsoft.com/office/drawing/2014/chart" uri="{C3380CC4-5D6E-409C-BE32-E72D297353CC}">
              <c16:uniqueId val="{00000001-CFBD-47AE-B462-9C6A6250313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111.34</c:v>
                </c:pt>
                <c:pt idx="1">
                  <c:v>107.07</c:v>
                </c:pt>
                <c:pt idx="2">
                  <c:v>111.94</c:v>
                </c:pt>
                <c:pt idx="3">
                  <c:v>107.71</c:v>
                </c:pt>
                <c:pt idx="4">
                  <c:v>105.57</c:v>
                </c:pt>
              </c:numCache>
            </c:numRef>
          </c:val>
          <c:extLst>
            <c:ext xmlns:c16="http://schemas.microsoft.com/office/drawing/2014/chart" uri="{C3380CC4-5D6E-409C-BE32-E72D297353CC}">
              <c16:uniqueId val="{00000000-9B6A-41AF-82BB-7919386FA55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109.09</c:v>
                </c:pt>
              </c:numCache>
            </c:numRef>
          </c:val>
          <c:smooth val="0"/>
          <c:extLst>
            <c:ext xmlns:c16="http://schemas.microsoft.com/office/drawing/2014/chart" uri="{C3380CC4-5D6E-409C-BE32-E72D297353CC}">
              <c16:uniqueId val="{00000001-9B6A-41AF-82BB-7919386FA55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41.96</c:v>
                </c:pt>
                <c:pt idx="1">
                  <c:v>43.19</c:v>
                </c:pt>
                <c:pt idx="2">
                  <c:v>43.75</c:v>
                </c:pt>
                <c:pt idx="3">
                  <c:v>42.89</c:v>
                </c:pt>
                <c:pt idx="4">
                  <c:v>44.61</c:v>
                </c:pt>
              </c:numCache>
            </c:numRef>
          </c:val>
          <c:extLst>
            <c:ext xmlns:c16="http://schemas.microsoft.com/office/drawing/2014/chart" uri="{C3380CC4-5D6E-409C-BE32-E72D297353CC}">
              <c16:uniqueId val="{00000000-A028-4F1A-937E-8CDA8673D78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50.99</c:v>
                </c:pt>
              </c:numCache>
            </c:numRef>
          </c:val>
          <c:smooth val="0"/>
          <c:extLst>
            <c:ext xmlns:c16="http://schemas.microsoft.com/office/drawing/2014/chart" uri="{C3380CC4-5D6E-409C-BE32-E72D297353CC}">
              <c16:uniqueId val="{00000001-A028-4F1A-937E-8CDA8673D78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3.46</c:v>
                </c:pt>
                <c:pt idx="1">
                  <c:v>9.34</c:v>
                </c:pt>
                <c:pt idx="2">
                  <c:v>7.96</c:v>
                </c:pt>
                <c:pt idx="3">
                  <c:v>8.24</c:v>
                </c:pt>
                <c:pt idx="4">
                  <c:v>8.1999999999999993</c:v>
                </c:pt>
              </c:numCache>
            </c:numRef>
          </c:val>
          <c:extLst>
            <c:ext xmlns:c16="http://schemas.microsoft.com/office/drawing/2014/chart" uri="{C3380CC4-5D6E-409C-BE32-E72D297353CC}">
              <c16:uniqueId val="{00000000-C7AB-4D00-AB60-10F9FDBBE01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21.69</c:v>
                </c:pt>
              </c:numCache>
            </c:numRef>
          </c:val>
          <c:smooth val="0"/>
          <c:extLst>
            <c:ext xmlns:c16="http://schemas.microsoft.com/office/drawing/2014/chart" uri="{C3380CC4-5D6E-409C-BE32-E72D297353CC}">
              <c16:uniqueId val="{00000001-C7AB-4D00-AB60-10F9FDBBE01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60-43BA-8F7E-B0E9F464DE9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0.93</c:v>
                </c:pt>
              </c:numCache>
            </c:numRef>
          </c:val>
          <c:smooth val="0"/>
          <c:extLst>
            <c:ext xmlns:c16="http://schemas.microsoft.com/office/drawing/2014/chart" uri="{C3380CC4-5D6E-409C-BE32-E72D297353CC}">
              <c16:uniqueId val="{00000001-D460-43BA-8F7E-B0E9F464DE9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350.03</c:v>
                </c:pt>
                <c:pt idx="1">
                  <c:v>299.51</c:v>
                </c:pt>
                <c:pt idx="2">
                  <c:v>261.64999999999998</c:v>
                </c:pt>
                <c:pt idx="3">
                  <c:v>292.12</c:v>
                </c:pt>
                <c:pt idx="4">
                  <c:v>341.24</c:v>
                </c:pt>
              </c:numCache>
            </c:numRef>
          </c:val>
          <c:extLst>
            <c:ext xmlns:c16="http://schemas.microsoft.com/office/drawing/2014/chart" uri="{C3380CC4-5D6E-409C-BE32-E72D297353CC}">
              <c16:uniqueId val="{00000000-BB02-486C-8D1B-455736A0AE0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357.74</c:v>
                </c:pt>
              </c:numCache>
            </c:numRef>
          </c:val>
          <c:smooth val="0"/>
          <c:extLst>
            <c:ext xmlns:c16="http://schemas.microsoft.com/office/drawing/2014/chart" uri="{C3380CC4-5D6E-409C-BE32-E72D297353CC}">
              <c16:uniqueId val="{00000001-BB02-486C-8D1B-455736A0AE0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239.71</c:v>
                </c:pt>
                <c:pt idx="1">
                  <c:v>252.39</c:v>
                </c:pt>
                <c:pt idx="2">
                  <c:v>281.31</c:v>
                </c:pt>
                <c:pt idx="3">
                  <c:v>300.19</c:v>
                </c:pt>
                <c:pt idx="4">
                  <c:v>330.97</c:v>
                </c:pt>
              </c:numCache>
            </c:numRef>
          </c:val>
          <c:extLst>
            <c:ext xmlns:c16="http://schemas.microsoft.com/office/drawing/2014/chart" uri="{C3380CC4-5D6E-409C-BE32-E72D297353CC}">
              <c16:uniqueId val="{00000000-FAB0-4DB6-89B9-47F1DF8CB2A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307.27999999999997</c:v>
                </c:pt>
              </c:numCache>
            </c:numRef>
          </c:val>
          <c:smooth val="0"/>
          <c:extLst>
            <c:ext xmlns:c16="http://schemas.microsoft.com/office/drawing/2014/chart" uri="{C3380CC4-5D6E-409C-BE32-E72D297353CC}">
              <c16:uniqueId val="{00000001-FAB0-4DB6-89B9-47F1DF8CB2A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110.2</c:v>
                </c:pt>
                <c:pt idx="1">
                  <c:v>104.7</c:v>
                </c:pt>
                <c:pt idx="2">
                  <c:v>109.8</c:v>
                </c:pt>
                <c:pt idx="3">
                  <c:v>103.95</c:v>
                </c:pt>
                <c:pt idx="4">
                  <c:v>101.02</c:v>
                </c:pt>
              </c:numCache>
            </c:numRef>
          </c:val>
          <c:extLst>
            <c:ext xmlns:c16="http://schemas.microsoft.com/office/drawing/2014/chart" uri="{C3380CC4-5D6E-409C-BE32-E72D297353CC}">
              <c16:uniqueId val="{00000000-CDED-4B03-840D-075AE505F28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98.3</c:v>
                </c:pt>
              </c:numCache>
            </c:numRef>
          </c:val>
          <c:smooth val="0"/>
          <c:extLst>
            <c:ext xmlns:c16="http://schemas.microsoft.com/office/drawing/2014/chart" uri="{C3380CC4-5D6E-409C-BE32-E72D297353CC}">
              <c16:uniqueId val="{00000001-CDED-4B03-840D-075AE505F28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212.06</c:v>
                </c:pt>
                <c:pt idx="1">
                  <c:v>222.02</c:v>
                </c:pt>
                <c:pt idx="2">
                  <c:v>211.31</c:v>
                </c:pt>
                <c:pt idx="3">
                  <c:v>225.09</c:v>
                </c:pt>
                <c:pt idx="4">
                  <c:v>231.39</c:v>
                </c:pt>
              </c:numCache>
            </c:numRef>
          </c:val>
          <c:extLst>
            <c:ext xmlns:c16="http://schemas.microsoft.com/office/drawing/2014/chart" uri="{C3380CC4-5D6E-409C-BE32-E72D297353CC}">
              <c16:uniqueId val="{00000000-B569-43FD-A018-92656D0C838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173.68</c:v>
                </c:pt>
              </c:numCache>
            </c:numRef>
          </c:val>
          <c:smooth val="0"/>
          <c:extLst>
            <c:ext xmlns:c16="http://schemas.microsoft.com/office/drawing/2014/chart" uri="{C3380CC4-5D6E-409C-BE32-E72D297353CC}">
              <c16:uniqueId val="{00000001-B569-43FD-A018-92656D0C838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茨城県　つくばみらい市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53004</v>
      </c>
      <c r="AM8" s="66"/>
      <c r="AN8" s="66"/>
      <c r="AO8" s="66"/>
      <c r="AP8" s="66"/>
      <c r="AQ8" s="66"/>
      <c r="AR8" s="66"/>
      <c r="AS8" s="66"/>
      <c r="AT8" s="37">
        <f>データ!$S$6</f>
        <v>79.16</v>
      </c>
      <c r="AU8" s="38"/>
      <c r="AV8" s="38"/>
      <c r="AW8" s="38"/>
      <c r="AX8" s="38"/>
      <c r="AY8" s="38"/>
      <c r="AZ8" s="38"/>
      <c r="BA8" s="38"/>
      <c r="BB8" s="55">
        <f>データ!$T$6</f>
        <v>669.58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72.25</v>
      </c>
      <c r="J10" s="38"/>
      <c r="K10" s="38"/>
      <c r="L10" s="38"/>
      <c r="M10" s="38"/>
      <c r="N10" s="38"/>
      <c r="O10" s="65"/>
      <c r="P10" s="55">
        <f>データ!$P$6</f>
        <v>94.61</v>
      </c>
      <c r="Q10" s="55"/>
      <c r="R10" s="55"/>
      <c r="S10" s="55"/>
      <c r="T10" s="55"/>
      <c r="U10" s="55"/>
      <c r="V10" s="55"/>
      <c r="W10" s="66">
        <f>データ!$Q$6</f>
        <v>4290</v>
      </c>
      <c r="X10" s="66"/>
      <c r="Y10" s="66"/>
      <c r="Z10" s="66"/>
      <c r="AA10" s="66"/>
      <c r="AB10" s="66"/>
      <c r="AC10" s="66"/>
      <c r="AD10" s="2"/>
      <c r="AE10" s="2"/>
      <c r="AF10" s="2"/>
      <c r="AG10" s="2"/>
      <c r="AH10" s="2"/>
      <c r="AI10" s="2"/>
      <c r="AJ10" s="2"/>
      <c r="AK10" s="2"/>
      <c r="AL10" s="66">
        <f>データ!$U$6</f>
        <v>50309</v>
      </c>
      <c r="AM10" s="66"/>
      <c r="AN10" s="66"/>
      <c r="AO10" s="66"/>
      <c r="AP10" s="66"/>
      <c r="AQ10" s="66"/>
      <c r="AR10" s="66"/>
      <c r="AS10" s="66"/>
      <c r="AT10" s="37">
        <f>データ!$V$6</f>
        <v>79.16</v>
      </c>
      <c r="AU10" s="38"/>
      <c r="AV10" s="38"/>
      <c r="AW10" s="38"/>
      <c r="AX10" s="38"/>
      <c r="AY10" s="38"/>
      <c r="AZ10" s="38"/>
      <c r="BA10" s="38"/>
      <c r="BB10" s="55">
        <f>データ!$W$6</f>
        <v>635.54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U1FISq6he8gALYey74n3sZQZeeBtCbP1mLrn5OkaFa2TRJMMP9vowfpaylvCPmgd5lUHEQUgDiLigQahYYk9Q==" saltValue="zpBiM/sFKO5Qx831kbun5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82350</v>
      </c>
      <c r="D6" s="20">
        <f t="shared" si="3"/>
        <v>46</v>
      </c>
      <c r="E6" s="20">
        <f t="shared" si="3"/>
        <v>1</v>
      </c>
      <c r="F6" s="20">
        <f t="shared" si="3"/>
        <v>0</v>
      </c>
      <c r="G6" s="20">
        <f t="shared" si="3"/>
        <v>1</v>
      </c>
      <c r="H6" s="20" t="str">
        <f t="shared" si="3"/>
        <v>茨城県　つくばみらい市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72.25</v>
      </c>
      <c r="P6" s="21">
        <f t="shared" si="3"/>
        <v>94.61</v>
      </c>
      <c r="Q6" s="21">
        <f t="shared" si="3"/>
        <v>4290</v>
      </c>
      <c r="R6" s="21">
        <f t="shared" si="3"/>
        <v>53004</v>
      </c>
      <c r="S6" s="21">
        <f t="shared" si="3"/>
        <v>79.16</v>
      </c>
      <c r="T6" s="21">
        <f t="shared" si="3"/>
        <v>669.58</v>
      </c>
      <c r="U6" s="21">
        <f t="shared" si="3"/>
        <v>50309</v>
      </c>
      <c r="V6" s="21">
        <f t="shared" si="3"/>
        <v>79.16</v>
      </c>
      <c r="W6" s="21">
        <f t="shared" si="3"/>
        <v>635.54</v>
      </c>
      <c r="X6" s="22">
        <f>IF(X7="",NA(),X7)</f>
        <v>111.34</v>
      </c>
      <c r="Y6" s="22">
        <f t="shared" ref="Y6:AG6" si="4">IF(Y7="",NA(),Y7)</f>
        <v>107.07</v>
      </c>
      <c r="Z6" s="22">
        <f t="shared" si="4"/>
        <v>111.94</v>
      </c>
      <c r="AA6" s="22">
        <f t="shared" si="4"/>
        <v>107.71</v>
      </c>
      <c r="AB6" s="22">
        <f t="shared" si="4"/>
        <v>105.57</v>
      </c>
      <c r="AC6" s="22">
        <f t="shared" si="4"/>
        <v>110.66</v>
      </c>
      <c r="AD6" s="22">
        <f t="shared" si="4"/>
        <v>109.01</v>
      </c>
      <c r="AE6" s="22">
        <f t="shared" si="4"/>
        <v>108.83</v>
      </c>
      <c r="AF6" s="22">
        <f t="shared" si="4"/>
        <v>109.23</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0.93</v>
      </c>
      <c r="AS6" s="21" t="str">
        <f>IF(AS7="","",IF(AS7="-","【-】","【"&amp;SUBSTITUTE(TEXT(AS7,"#,##0.00"),"-","△")&amp;"】"))</f>
        <v>【1.34】</v>
      </c>
      <c r="AT6" s="22">
        <f>IF(AT7="",NA(),AT7)</f>
        <v>350.03</v>
      </c>
      <c r="AU6" s="22">
        <f t="shared" ref="AU6:BC6" si="6">IF(AU7="",NA(),AU7)</f>
        <v>299.51</v>
      </c>
      <c r="AV6" s="22">
        <f t="shared" si="6"/>
        <v>261.64999999999998</v>
      </c>
      <c r="AW6" s="22">
        <f t="shared" si="6"/>
        <v>292.12</v>
      </c>
      <c r="AX6" s="22">
        <f t="shared" si="6"/>
        <v>341.24</v>
      </c>
      <c r="AY6" s="22">
        <f t="shared" si="6"/>
        <v>366.03</v>
      </c>
      <c r="AZ6" s="22">
        <f t="shared" si="6"/>
        <v>365.18</v>
      </c>
      <c r="BA6" s="22">
        <f t="shared" si="6"/>
        <v>327.77</v>
      </c>
      <c r="BB6" s="22">
        <f t="shared" si="6"/>
        <v>338.02</v>
      </c>
      <c r="BC6" s="22">
        <f t="shared" si="6"/>
        <v>357.74</v>
      </c>
      <c r="BD6" s="21" t="str">
        <f>IF(BD7="","",IF(BD7="-","【-】","【"&amp;SUBSTITUTE(TEXT(BD7,"#,##0.00"),"-","△")&amp;"】"))</f>
        <v>【252.29】</v>
      </c>
      <c r="BE6" s="22">
        <f>IF(BE7="",NA(),BE7)</f>
        <v>239.71</v>
      </c>
      <c r="BF6" s="22">
        <f t="shared" ref="BF6:BN6" si="7">IF(BF7="",NA(),BF7)</f>
        <v>252.39</v>
      </c>
      <c r="BG6" s="22">
        <f t="shared" si="7"/>
        <v>281.31</v>
      </c>
      <c r="BH6" s="22">
        <f t="shared" si="7"/>
        <v>300.19</v>
      </c>
      <c r="BI6" s="22">
        <f t="shared" si="7"/>
        <v>330.97</v>
      </c>
      <c r="BJ6" s="22">
        <f t="shared" si="7"/>
        <v>370.12</v>
      </c>
      <c r="BK6" s="22">
        <f t="shared" si="7"/>
        <v>371.65</v>
      </c>
      <c r="BL6" s="22">
        <f t="shared" si="7"/>
        <v>397.1</v>
      </c>
      <c r="BM6" s="22">
        <f t="shared" si="7"/>
        <v>379.91</v>
      </c>
      <c r="BN6" s="22">
        <f t="shared" si="7"/>
        <v>307.27999999999997</v>
      </c>
      <c r="BO6" s="21" t="str">
        <f>IF(BO7="","",IF(BO7="-","【-】","【"&amp;SUBSTITUTE(TEXT(BO7,"#,##0.00"),"-","△")&amp;"】"))</f>
        <v>【268.07】</v>
      </c>
      <c r="BP6" s="22">
        <f>IF(BP7="",NA(),BP7)</f>
        <v>110.2</v>
      </c>
      <c r="BQ6" s="22">
        <f t="shared" ref="BQ6:BY6" si="8">IF(BQ7="",NA(),BQ7)</f>
        <v>104.7</v>
      </c>
      <c r="BR6" s="22">
        <f t="shared" si="8"/>
        <v>109.8</v>
      </c>
      <c r="BS6" s="22">
        <f t="shared" si="8"/>
        <v>103.95</v>
      </c>
      <c r="BT6" s="22">
        <f t="shared" si="8"/>
        <v>101.02</v>
      </c>
      <c r="BU6" s="22">
        <f t="shared" si="8"/>
        <v>100.42</v>
      </c>
      <c r="BV6" s="22">
        <f t="shared" si="8"/>
        <v>98.77</v>
      </c>
      <c r="BW6" s="22">
        <f t="shared" si="8"/>
        <v>95.79</v>
      </c>
      <c r="BX6" s="22">
        <f t="shared" si="8"/>
        <v>98.3</v>
      </c>
      <c r="BY6" s="22">
        <f t="shared" si="8"/>
        <v>98.3</v>
      </c>
      <c r="BZ6" s="21" t="str">
        <f>IF(BZ7="","",IF(BZ7="-","【-】","【"&amp;SUBSTITUTE(TEXT(BZ7,"#,##0.00"),"-","△")&amp;"】"))</f>
        <v>【97.47】</v>
      </c>
      <c r="CA6" s="22">
        <f>IF(CA7="",NA(),CA7)</f>
        <v>212.06</v>
      </c>
      <c r="CB6" s="22">
        <f t="shared" ref="CB6:CJ6" si="9">IF(CB7="",NA(),CB7)</f>
        <v>222.02</v>
      </c>
      <c r="CC6" s="22">
        <f t="shared" si="9"/>
        <v>211.31</v>
      </c>
      <c r="CD6" s="22">
        <f t="shared" si="9"/>
        <v>225.09</v>
      </c>
      <c r="CE6" s="22">
        <f t="shared" si="9"/>
        <v>231.39</v>
      </c>
      <c r="CF6" s="22">
        <f t="shared" si="9"/>
        <v>171.67</v>
      </c>
      <c r="CG6" s="22">
        <f t="shared" si="9"/>
        <v>173.67</v>
      </c>
      <c r="CH6" s="22">
        <f t="shared" si="9"/>
        <v>171.13</v>
      </c>
      <c r="CI6" s="22">
        <f t="shared" si="9"/>
        <v>173.7</v>
      </c>
      <c r="CJ6" s="22">
        <f t="shared" si="9"/>
        <v>173.68</v>
      </c>
      <c r="CK6" s="21" t="str">
        <f>IF(CK7="","",IF(CK7="-","【-】","【"&amp;SUBSTITUTE(TEXT(CK7,"#,##0.00"),"-","△")&amp;"】"))</f>
        <v>【174.75】</v>
      </c>
      <c r="CL6" s="22">
        <f>IF(CL7="",NA(),CL7)</f>
        <v>75.94</v>
      </c>
      <c r="CM6" s="22">
        <f t="shared" ref="CM6:CU6" si="10">IF(CM7="",NA(),CM7)</f>
        <v>75.72</v>
      </c>
      <c r="CN6" s="22">
        <f t="shared" si="10"/>
        <v>80.040000000000006</v>
      </c>
      <c r="CO6" s="22">
        <f t="shared" si="10"/>
        <v>82.08</v>
      </c>
      <c r="CP6" s="22">
        <f t="shared" si="10"/>
        <v>79.58</v>
      </c>
      <c r="CQ6" s="22">
        <f t="shared" si="10"/>
        <v>59.74</v>
      </c>
      <c r="CR6" s="22">
        <f t="shared" si="10"/>
        <v>59.67</v>
      </c>
      <c r="CS6" s="22">
        <f t="shared" si="10"/>
        <v>60.12</v>
      </c>
      <c r="CT6" s="22">
        <f t="shared" si="10"/>
        <v>60.34</v>
      </c>
      <c r="CU6" s="22">
        <f t="shared" si="10"/>
        <v>59.24</v>
      </c>
      <c r="CV6" s="21" t="str">
        <f>IF(CV7="","",IF(CV7="-","【-】","【"&amp;SUBSTITUTE(TEXT(CV7,"#,##0.00"),"-","△")&amp;"】"))</f>
        <v>【59.97】</v>
      </c>
      <c r="CW6" s="22">
        <f>IF(CW7="",NA(),CW7)</f>
        <v>93.54</v>
      </c>
      <c r="CX6" s="22">
        <f t="shared" ref="CX6:DF6" si="11">IF(CX7="",NA(),CX7)</f>
        <v>94.53</v>
      </c>
      <c r="CY6" s="22">
        <f t="shared" si="11"/>
        <v>93.2</v>
      </c>
      <c r="CZ6" s="22">
        <f t="shared" si="11"/>
        <v>90.47</v>
      </c>
      <c r="DA6" s="22">
        <f t="shared" si="11"/>
        <v>92.47</v>
      </c>
      <c r="DB6" s="22">
        <f t="shared" si="11"/>
        <v>84.8</v>
      </c>
      <c r="DC6" s="22">
        <f t="shared" si="11"/>
        <v>84.6</v>
      </c>
      <c r="DD6" s="22">
        <f t="shared" si="11"/>
        <v>84.24</v>
      </c>
      <c r="DE6" s="22">
        <f t="shared" si="11"/>
        <v>84.19</v>
      </c>
      <c r="DF6" s="22">
        <f t="shared" si="11"/>
        <v>87.26</v>
      </c>
      <c r="DG6" s="21" t="str">
        <f>IF(DG7="","",IF(DG7="-","【-】","【"&amp;SUBSTITUTE(TEXT(DG7,"#,##0.00"),"-","△")&amp;"】"))</f>
        <v>【89.76】</v>
      </c>
      <c r="DH6" s="22">
        <f>IF(DH7="",NA(),DH7)</f>
        <v>41.96</v>
      </c>
      <c r="DI6" s="22">
        <f t="shared" ref="DI6:DQ6" si="12">IF(DI7="",NA(),DI7)</f>
        <v>43.19</v>
      </c>
      <c r="DJ6" s="22">
        <f t="shared" si="12"/>
        <v>43.75</v>
      </c>
      <c r="DK6" s="22">
        <f t="shared" si="12"/>
        <v>42.89</v>
      </c>
      <c r="DL6" s="22">
        <f t="shared" si="12"/>
        <v>44.61</v>
      </c>
      <c r="DM6" s="22">
        <f t="shared" si="12"/>
        <v>47.66</v>
      </c>
      <c r="DN6" s="22">
        <f t="shared" si="12"/>
        <v>48.17</v>
      </c>
      <c r="DO6" s="22">
        <f t="shared" si="12"/>
        <v>48.83</v>
      </c>
      <c r="DP6" s="22">
        <f t="shared" si="12"/>
        <v>49.96</v>
      </c>
      <c r="DQ6" s="22">
        <f t="shared" si="12"/>
        <v>50.99</v>
      </c>
      <c r="DR6" s="21" t="str">
        <f>IF(DR7="","",IF(DR7="-","【-】","【"&amp;SUBSTITUTE(TEXT(DR7,"#,##0.00"),"-","△")&amp;"】"))</f>
        <v>【51.51】</v>
      </c>
      <c r="DS6" s="22">
        <f>IF(DS7="",NA(),DS7)</f>
        <v>3.46</v>
      </c>
      <c r="DT6" s="22">
        <f t="shared" ref="DT6:EB6" si="13">IF(DT7="",NA(),DT7)</f>
        <v>9.34</v>
      </c>
      <c r="DU6" s="22">
        <f t="shared" si="13"/>
        <v>7.96</v>
      </c>
      <c r="DV6" s="22">
        <f t="shared" si="13"/>
        <v>8.24</v>
      </c>
      <c r="DW6" s="22">
        <f t="shared" si="13"/>
        <v>8.1999999999999993</v>
      </c>
      <c r="DX6" s="22">
        <f t="shared" si="13"/>
        <v>15.1</v>
      </c>
      <c r="DY6" s="22">
        <f t="shared" si="13"/>
        <v>17.12</v>
      </c>
      <c r="DZ6" s="22">
        <f t="shared" si="13"/>
        <v>18.18</v>
      </c>
      <c r="EA6" s="22">
        <f t="shared" si="13"/>
        <v>19.32</v>
      </c>
      <c r="EB6" s="22">
        <f t="shared" si="13"/>
        <v>21.69</v>
      </c>
      <c r="EC6" s="21" t="str">
        <f>IF(EC7="","",IF(EC7="-","【-】","【"&amp;SUBSTITUTE(TEXT(EC7,"#,##0.00"),"-","△")&amp;"】"))</f>
        <v>【23.75】</v>
      </c>
      <c r="ED6" s="22">
        <f>IF(ED7="",NA(),ED7)</f>
        <v>0.7</v>
      </c>
      <c r="EE6" s="22">
        <f t="shared" ref="EE6:EM6" si="14">IF(EE7="",NA(),EE7)</f>
        <v>0.85</v>
      </c>
      <c r="EF6" s="22">
        <f t="shared" si="14"/>
        <v>0.5</v>
      </c>
      <c r="EG6" s="22">
        <f t="shared" si="14"/>
        <v>0.21</v>
      </c>
      <c r="EH6" s="22">
        <f t="shared" si="14"/>
        <v>0.56000000000000005</v>
      </c>
      <c r="EI6" s="22">
        <f t="shared" si="14"/>
        <v>0.57999999999999996</v>
      </c>
      <c r="EJ6" s="22">
        <f t="shared" si="14"/>
        <v>0.54</v>
      </c>
      <c r="EK6" s="22">
        <f t="shared" si="14"/>
        <v>0.56999999999999995</v>
      </c>
      <c r="EL6" s="22">
        <f t="shared" si="14"/>
        <v>0.52</v>
      </c>
      <c r="EM6" s="22">
        <f t="shared" si="14"/>
        <v>0.6</v>
      </c>
      <c r="EN6" s="21" t="str">
        <f>IF(EN7="","",IF(EN7="-","【-】","【"&amp;SUBSTITUTE(TEXT(EN7,"#,##0.00"),"-","△")&amp;"】"))</f>
        <v>【0.67】</v>
      </c>
    </row>
    <row r="7" spans="1:144" s="23" customFormat="1" x14ac:dyDescent="0.15">
      <c r="A7" s="15"/>
      <c r="B7" s="24">
        <v>2022</v>
      </c>
      <c r="C7" s="24">
        <v>82350</v>
      </c>
      <c r="D7" s="24">
        <v>46</v>
      </c>
      <c r="E7" s="24">
        <v>1</v>
      </c>
      <c r="F7" s="24">
        <v>0</v>
      </c>
      <c r="G7" s="24">
        <v>1</v>
      </c>
      <c r="H7" s="24" t="s">
        <v>93</v>
      </c>
      <c r="I7" s="24" t="s">
        <v>94</v>
      </c>
      <c r="J7" s="24" t="s">
        <v>95</v>
      </c>
      <c r="K7" s="24" t="s">
        <v>96</v>
      </c>
      <c r="L7" s="24" t="s">
        <v>97</v>
      </c>
      <c r="M7" s="24" t="s">
        <v>98</v>
      </c>
      <c r="N7" s="25" t="s">
        <v>99</v>
      </c>
      <c r="O7" s="25">
        <v>72.25</v>
      </c>
      <c r="P7" s="25">
        <v>94.61</v>
      </c>
      <c r="Q7" s="25">
        <v>4290</v>
      </c>
      <c r="R7" s="25">
        <v>53004</v>
      </c>
      <c r="S7" s="25">
        <v>79.16</v>
      </c>
      <c r="T7" s="25">
        <v>669.58</v>
      </c>
      <c r="U7" s="25">
        <v>50309</v>
      </c>
      <c r="V7" s="25">
        <v>79.16</v>
      </c>
      <c r="W7" s="25">
        <v>635.54</v>
      </c>
      <c r="X7" s="25">
        <v>111.34</v>
      </c>
      <c r="Y7" s="25">
        <v>107.07</v>
      </c>
      <c r="Z7" s="25">
        <v>111.94</v>
      </c>
      <c r="AA7" s="25">
        <v>107.71</v>
      </c>
      <c r="AB7" s="25">
        <v>105.57</v>
      </c>
      <c r="AC7" s="25">
        <v>110.66</v>
      </c>
      <c r="AD7" s="25">
        <v>109.01</v>
      </c>
      <c r="AE7" s="25">
        <v>108.83</v>
      </c>
      <c r="AF7" s="25">
        <v>109.23</v>
      </c>
      <c r="AG7" s="25">
        <v>109.09</v>
      </c>
      <c r="AH7" s="25">
        <v>108.7</v>
      </c>
      <c r="AI7" s="25">
        <v>0</v>
      </c>
      <c r="AJ7" s="25">
        <v>0</v>
      </c>
      <c r="AK7" s="25">
        <v>0</v>
      </c>
      <c r="AL7" s="25">
        <v>0</v>
      </c>
      <c r="AM7" s="25">
        <v>0</v>
      </c>
      <c r="AN7" s="25">
        <v>2.74</v>
      </c>
      <c r="AO7" s="25">
        <v>3.7</v>
      </c>
      <c r="AP7" s="25">
        <v>4.34</v>
      </c>
      <c r="AQ7" s="25">
        <v>4.6900000000000004</v>
      </c>
      <c r="AR7" s="25">
        <v>0.93</v>
      </c>
      <c r="AS7" s="25">
        <v>1.34</v>
      </c>
      <c r="AT7" s="25">
        <v>350.03</v>
      </c>
      <c r="AU7" s="25">
        <v>299.51</v>
      </c>
      <c r="AV7" s="25">
        <v>261.64999999999998</v>
      </c>
      <c r="AW7" s="25">
        <v>292.12</v>
      </c>
      <c r="AX7" s="25">
        <v>341.24</v>
      </c>
      <c r="AY7" s="25">
        <v>366.03</v>
      </c>
      <c r="AZ7" s="25">
        <v>365.18</v>
      </c>
      <c r="BA7" s="25">
        <v>327.77</v>
      </c>
      <c r="BB7" s="25">
        <v>338.02</v>
      </c>
      <c r="BC7" s="25">
        <v>357.74</v>
      </c>
      <c r="BD7" s="25">
        <v>252.29</v>
      </c>
      <c r="BE7" s="25">
        <v>239.71</v>
      </c>
      <c r="BF7" s="25">
        <v>252.39</v>
      </c>
      <c r="BG7" s="25">
        <v>281.31</v>
      </c>
      <c r="BH7" s="25">
        <v>300.19</v>
      </c>
      <c r="BI7" s="25">
        <v>330.97</v>
      </c>
      <c r="BJ7" s="25">
        <v>370.12</v>
      </c>
      <c r="BK7" s="25">
        <v>371.65</v>
      </c>
      <c r="BL7" s="25">
        <v>397.1</v>
      </c>
      <c r="BM7" s="25">
        <v>379.91</v>
      </c>
      <c r="BN7" s="25">
        <v>307.27999999999997</v>
      </c>
      <c r="BO7" s="25">
        <v>268.07</v>
      </c>
      <c r="BP7" s="25">
        <v>110.2</v>
      </c>
      <c r="BQ7" s="25">
        <v>104.7</v>
      </c>
      <c r="BR7" s="25">
        <v>109.8</v>
      </c>
      <c r="BS7" s="25">
        <v>103.95</v>
      </c>
      <c r="BT7" s="25">
        <v>101.02</v>
      </c>
      <c r="BU7" s="25">
        <v>100.42</v>
      </c>
      <c r="BV7" s="25">
        <v>98.77</v>
      </c>
      <c r="BW7" s="25">
        <v>95.79</v>
      </c>
      <c r="BX7" s="25">
        <v>98.3</v>
      </c>
      <c r="BY7" s="25">
        <v>98.3</v>
      </c>
      <c r="BZ7" s="25">
        <v>97.47</v>
      </c>
      <c r="CA7" s="25">
        <v>212.06</v>
      </c>
      <c r="CB7" s="25">
        <v>222.02</v>
      </c>
      <c r="CC7" s="25">
        <v>211.31</v>
      </c>
      <c r="CD7" s="25">
        <v>225.09</v>
      </c>
      <c r="CE7" s="25">
        <v>231.39</v>
      </c>
      <c r="CF7" s="25">
        <v>171.67</v>
      </c>
      <c r="CG7" s="25">
        <v>173.67</v>
      </c>
      <c r="CH7" s="25">
        <v>171.13</v>
      </c>
      <c r="CI7" s="25">
        <v>173.7</v>
      </c>
      <c r="CJ7" s="25">
        <v>173.68</v>
      </c>
      <c r="CK7" s="25">
        <v>174.75</v>
      </c>
      <c r="CL7" s="25">
        <v>75.94</v>
      </c>
      <c r="CM7" s="25">
        <v>75.72</v>
      </c>
      <c r="CN7" s="25">
        <v>80.040000000000006</v>
      </c>
      <c r="CO7" s="25">
        <v>82.08</v>
      </c>
      <c r="CP7" s="25">
        <v>79.58</v>
      </c>
      <c r="CQ7" s="25">
        <v>59.74</v>
      </c>
      <c r="CR7" s="25">
        <v>59.67</v>
      </c>
      <c r="CS7" s="25">
        <v>60.12</v>
      </c>
      <c r="CT7" s="25">
        <v>60.34</v>
      </c>
      <c r="CU7" s="25">
        <v>59.24</v>
      </c>
      <c r="CV7" s="25">
        <v>59.97</v>
      </c>
      <c r="CW7" s="25">
        <v>93.54</v>
      </c>
      <c r="CX7" s="25">
        <v>94.53</v>
      </c>
      <c r="CY7" s="25">
        <v>93.2</v>
      </c>
      <c r="CZ7" s="25">
        <v>90.47</v>
      </c>
      <c r="DA7" s="25">
        <v>92.47</v>
      </c>
      <c r="DB7" s="25">
        <v>84.8</v>
      </c>
      <c r="DC7" s="25">
        <v>84.6</v>
      </c>
      <c r="DD7" s="25">
        <v>84.24</v>
      </c>
      <c r="DE7" s="25">
        <v>84.19</v>
      </c>
      <c r="DF7" s="25">
        <v>87.26</v>
      </c>
      <c r="DG7" s="25">
        <v>89.76</v>
      </c>
      <c r="DH7" s="25">
        <v>41.96</v>
      </c>
      <c r="DI7" s="25">
        <v>43.19</v>
      </c>
      <c r="DJ7" s="25">
        <v>43.75</v>
      </c>
      <c r="DK7" s="25">
        <v>42.89</v>
      </c>
      <c r="DL7" s="25">
        <v>44.61</v>
      </c>
      <c r="DM7" s="25">
        <v>47.66</v>
      </c>
      <c r="DN7" s="25">
        <v>48.17</v>
      </c>
      <c r="DO7" s="25">
        <v>48.83</v>
      </c>
      <c r="DP7" s="25">
        <v>49.96</v>
      </c>
      <c r="DQ7" s="25">
        <v>50.99</v>
      </c>
      <c r="DR7" s="25">
        <v>51.51</v>
      </c>
      <c r="DS7" s="25">
        <v>3.46</v>
      </c>
      <c r="DT7" s="25">
        <v>9.34</v>
      </c>
      <c r="DU7" s="25">
        <v>7.96</v>
      </c>
      <c r="DV7" s="25">
        <v>8.24</v>
      </c>
      <c r="DW7" s="25">
        <v>8.1999999999999993</v>
      </c>
      <c r="DX7" s="25">
        <v>15.1</v>
      </c>
      <c r="DY7" s="25">
        <v>17.12</v>
      </c>
      <c r="DZ7" s="25">
        <v>18.18</v>
      </c>
      <c r="EA7" s="25">
        <v>19.32</v>
      </c>
      <c r="EB7" s="25">
        <v>21.69</v>
      </c>
      <c r="EC7" s="25">
        <v>23.75</v>
      </c>
      <c r="ED7" s="25">
        <v>0.7</v>
      </c>
      <c r="EE7" s="25">
        <v>0.85</v>
      </c>
      <c r="EF7" s="25">
        <v>0.5</v>
      </c>
      <c r="EG7" s="25">
        <v>0.21</v>
      </c>
      <c r="EH7" s="25">
        <v>0.56000000000000005</v>
      </c>
      <c r="EI7" s="25">
        <v>0.57999999999999996</v>
      </c>
      <c r="EJ7" s="25">
        <v>0.54</v>
      </c>
      <c r="EK7" s="25">
        <v>0.56999999999999995</v>
      </c>
      <c r="EL7" s="25">
        <v>0.52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2024-02-22T00:58:47Z</cp:lastPrinted>
  <dcterms:created xsi:type="dcterms:W3CDTF">2023-12-05T00:50:13Z</dcterms:created>
  <dcterms:modified xsi:type="dcterms:W3CDTF">2024-02-22T00:59:00Z</dcterms:modified>
  <cp:category/>
</cp:coreProperties>
</file>