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4n1018\R05_2503財政課\030財政係\060県提出調書\020財政報告文書（理財担当）\240【茨城県市町村課】公営企業に係る経営比較分析表（令和４年度決算）の分析等について（送信の御連絡）\030資料\水道課　回答\"/>
    </mc:Choice>
  </mc:AlternateContent>
  <workbookProtection workbookAlgorithmName="SHA-512" workbookHashValue="2GznJ0z6DcbM+Yzk23dp8+ky30O3J9Xwdm8Wrix+ZavMhdlkHf9fNoDcvu3oZPkGFnuhT2vOtS4LTbziCuKQgA==" workbookSaltValue="8ekjzyaOk+SLcRPUIuk1u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<sst xmlns="http://schemas.openxmlformats.org/spreadsheetml/2006/main" count="228" uniqueCount="114">
  <si>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</si>
  <si>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</si>
  <si>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</si>
  <si>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</si>
  <si>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</si>
  <si>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</si>
  <si>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</si>
  <si>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</si>
  <si>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</si>
  <si>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</si>
  <si>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</si>
  <si>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</si>
  <si>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</si>
  <si>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</si>
  <si>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</si>
  <si>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</si>
  <si>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</si>
  <si>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</si>
  <si>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</si>
  <si>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</si>
  <si>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</si>
  <si>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</si>
  <si>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</si>
  <si>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</si>
  <si>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</si>
  <si>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</si>
  <si>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</si>
  <si>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</si>
  <si>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</si>
  <si>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</si>
  <si>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</si>
  <si>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</si>
  <si>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</si>
  <si>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</si>
  <si>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</si>
  <si>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</si>
  <si>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</si>
  <si>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</si>
  <si>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</si>
  <si>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</si>
  <si>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</si>
  <si>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</si>
  <si>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</si>
  <si>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</si>
  <si>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</si>
  <si>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</si>
  <si>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</si>
  <si>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</si>
  <si>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</si>
  <si>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</si>
  <si>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</si>
  <si>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</si>
  <si>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</si>
  <si>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</si>
  <si>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</si>
  <si>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</si>
  <si>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</si>
  <si>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</si>
  <si>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</si>
  <si>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</si>
  <si>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</si>
  <si>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</si>
  <si>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</si>
  <si>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</si>
  <si>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</si>
  <si>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</si>
  <si>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</si>
  <si>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</si>
  <si>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</si>
  <si>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</si>
  <si>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</si>
  <si>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</si>
  <si>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</si>
  <si>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</si>
  <si>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</si>
  <si>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</si>
  <si>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</si>
  <si>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</si>
  <si>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</si>
  <si>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</si>
  <si>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</si>
  <si>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</si>
  <si>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</si>
  <si>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</si>
  <si>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</si>
  <si>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</si>
  <si>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</si>
  <si>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</si>
  <si>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</si>
  <si>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</si>
  <si>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</si>
  <si>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</si>
  <si>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</si>
  <si>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</si>
  <si>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</si>
  <si>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</si>
  <si>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</si>
  <si>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</si>
  <si>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</si>
  <si>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</si>
  <si>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</si>
  <si>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</si>
  <si>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</si>
  <si>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</si>
  <si>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</si>
  <si>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</si>
  <si>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</si>
  <si>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</si>
  <si>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</si>
  <si>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</si>
  <si>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</si>
  <si>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これまで水道事業の健全な経営に努め、水道料金の適正な設定や業務の効率化、未収金の回収、施設・管路修繕の最適化検討等により給水収益も増加し経営を黒字化してきた。今後将来に向け持続可能な事業経営を行うため、管路・施設の更新や長寿命化・水需要・人口減の動向をつかみ、更新計画を見直し、双方を無駄なく結合した上で事業運営をしていかなければならない。人口減が進む中、安定・持続・安全が求められる水道事業を健全に経営するために、抜本的な経費削減策を打ち出す必要がある。</t>
    <phoneticPr fontId="4"/>
  </si>
  <si>
    <t>①経常収支比率は、前年度よりも減少しているが、100％を超えているため、黒字経営を維持できている。③流動比率は、前年度と同水準であり、類似団体平均値と比較しても高く後年度の更新費用等に備えることができていると言える。④企業債残高対給水収益比率は、前年度より減少している。R４年度は起債を行っていない。水道施設更新事業においては、将来の負担を見越して借入をしないことも考慮すべきである。⑤料金回収率は前年度より減少しているが、100%を超えている。H30年度からの料金統一による値下げの影響を受けながらも経営改善に努めている。⑥給水原価はＨ28年度から減少はしているが、類似団体平均値と比較すると高い数値が続いている。人口密度が低く、少ない人口が広域に分散しており、長距離の配水管が必要である等、設備が非効率的にしか稼動できないことが影響している。根本的に料金を下げることが難しい環境であり、今後の収益低下に備えて抜本的な経営基盤の強化策が必要である。⑦類似団体平均値と比較すれば高稼働率であるが、より一層の管網の整備による適正化が必要である。⑧有収率はH30年度より減少しており、管路の漏水修繕、きめ細かい検針作業による有収率の向上に努めてはいるが、さらなる改善が必要である。</t>
    <rPh sb="15" eb="17">
      <t>ゲンショウ</t>
    </rPh>
    <rPh sb="204" eb="206">
      <t>ゲンショウ</t>
    </rPh>
    <rPh sb="217" eb="218">
      <t>コ</t>
    </rPh>
    <phoneticPr fontId="4"/>
  </si>
  <si>
    <t>①有形固定資産減価償却率は上昇傾向にあり、全国平均や類似団体と比較しても高くなっている。岩井地域ではS53年、猿島地域ではS58年にそれぞれ供給を開始しており、創設時に布設した配水管が耐用年数の40年を迎えはじめている。施設・管路・機械等の資産のアセットマネジメントに取り組み、施設を給水需要に最適化するため水道事業更新計画に沿って事業を進めていく。②管路経年化率は、前年度から大きく減少し、類似団体平均値を下回ったが、今後も耐用年数を超えた管路が増加していくと予測されるので計画的に管路更新を進めていく必要がある。③管路更新率はH18～H24にかけての赤水対策の配水管更新により、猿島地域の全域について旧組合管路を更新した。今後も計画的に老朽管更新事業を進めていく必要がある。</t>
    <rPh sb="189" eb="190">
      <t>オオ</t>
    </rPh>
    <rPh sb="192" eb="194">
      <t>ゲンショウ</t>
    </rPh>
    <rPh sb="204" eb="20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</si>
</sst>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0.13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20-4AA0-A723-9F3EEFFB58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120-4AA0-A723-9F3EEFFB58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73.430000000000007</c:v>
                </c:pt>
                <c:pt idx="1">
                  <c:v>76.45</c:v>
                </c:pt>
                <c:pt idx="2">
                  <c:v>79.81</c:v>
                </c:pt>
                <c:pt idx="3">
                  <c:v>80.63</c:v>
                </c:pt>
                <c:pt idx="4">
                  <c:v>81.48</c:v>
                </c:pt>
              </c:numCache>
            </c:numRef>
          </c:val>
          <c:extLst>
            <c:ext xmlns:c16="http://schemas.microsoft.com/office/drawing/2014/chart" uri="{C3380CC4-5D6E-409C-BE32-E72D297353CC}">
              <c16:uniqueId val="{00000000-170E-4D31-BC64-5CFA6563F1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70E-4D31-BC64-5CFA6563F1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92.96</c:v>
                </c:pt>
                <c:pt idx="1">
                  <c:v>91.05</c:v>
                </c:pt>
                <c:pt idx="2">
                  <c:v>90.08</c:v>
                </c:pt>
                <c:pt idx="3">
                  <c:v>89.44</c:v>
                </c:pt>
                <c:pt idx="4">
                  <c:v>87.89</c:v>
                </c:pt>
              </c:numCache>
            </c:numRef>
          </c:val>
          <c:extLst>
            <c:ext xmlns:c16="http://schemas.microsoft.com/office/drawing/2014/chart" uri="{C3380CC4-5D6E-409C-BE32-E72D297353CC}">
              <c16:uniqueId val="{00000000-3DAF-40EC-A1B2-DBF721BC70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DAF-40EC-A1B2-DBF721BC70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106.77</c:v>
                </c:pt>
                <c:pt idx="1">
                  <c:v>111.59</c:v>
                </c:pt>
                <c:pt idx="2">
                  <c:v>115.07</c:v>
                </c:pt>
                <c:pt idx="3">
                  <c:v>116.78</c:v>
                </c:pt>
                <c:pt idx="4">
                  <c:v>112.91</c:v>
                </c:pt>
              </c:numCache>
            </c:numRef>
          </c:val>
          <c:extLst>
            <c:ext xmlns:c16="http://schemas.microsoft.com/office/drawing/2014/chart" uri="{C3380CC4-5D6E-409C-BE32-E72D297353CC}">
              <c16:uniqueId val="{00000000-2C58-451E-A711-6298F9C115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C58-451E-A711-6298F9C115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48.23</c:v>
                </c:pt>
                <c:pt idx="1">
                  <c:v>50.03</c:v>
                </c:pt>
                <c:pt idx="2">
                  <c:v>51.75</c:v>
                </c:pt>
                <c:pt idx="3">
                  <c:v>53.28</c:v>
                </c:pt>
                <c:pt idx="4">
                  <c:v>54.98</c:v>
                </c:pt>
              </c:numCache>
            </c:numRef>
          </c:val>
          <c:extLst>
            <c:ext xmlns:c16="http://schemas.microsoft.com/office/drawing/2014/chart" uri="{C3380CC4-5D6E-409C-BE32-E72D297353CC}">
              <c16:uniqueId val="{00000000-CE63-4BF2-8489-C91AE29E15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E63-4BF2-8489-C91AE29E15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8.4600000000000009</c:v>
                </c:pt>
                <c:pt idx="1">
                  <c:v>9.92</c:v>
                </c:pt>
                <c:pt idx="2">
                  <c:v>9.84</c:v>
                </c:pt>
                <c:pt idx="3">
                  <c:v>22.05</c:v>
                </c:pt>
                <c:pt idx="4">
                  <c:v>9.7799999999999994</c:v>
                </c:pt>
              </c:numCache>
            </c:numRef>
          </c:val>
          <c:extLst>
            <c:ext xmlns:c16="http://schemas.microsoft.com/office/drawing/2014/chart" uri="{C3380CC4-5D6E-409C-BE32-E72D297353CC}">
              <c16:uniqueId val="{00000000-9B20-4C62-9AAA-B0EA2B5B20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B20-4C62-9AAA-B0EA2B5B20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8-415E-BB9B-800FD2EF7F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7FC8-415E-BB9B-800FD2EF7F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665.93</c:v>
                </c:pt>
                <c:pt idx="1">
                  <c:v>972.44</c:v>
                </c:pt>
                <c:pt idx="2">
                  <c:v>1023.47</c:v>
                </c:pt>
                <c:pt idx="3">
                  <c:v>1062.03</c:v>
                </c:pt>
                <c:pt idx="4">
                  <c:v>1096.1199999999999</c:v>
                </c:pt>
              </c:numCache>
            </c:numRef>
          </c:val>
          <c:extLst>
            <c:ext xmlns:c16="http://schemas.microsoft.com/office/drawing/2014/chart" uri="{C3380CC4-5D6E-409C-BE32-E72D297353CC}">
              <c16:uniqueId val="{00000000-4C07-4E4A-B37A-EC19520056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4C07-4E4A-B37A-EC19520056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359.28</c:v>
                </c:pt>
                <c:pt idx="1">
                  <c:v>337.13</c:v>
                </c:pt>
                <c:pt idx="2">
                  <c:v>308.41000000000003</c:v>
                </c:pt>
                <c:pt idx="3">
                  <c:v>283.22000000000003</c:v>
                </c:pt>
                <c:pt idx="4">
                  <c:v>260.95999999999998</c:v>
                </c:pt>
              </c:numCache>
            </c:numRef>
          </c:val>
          <c:extLst>
            <c:ext xmlns:c16="http://schemas.microsoft.com/office/drawing/2014/chart" uri="{C3380CC4-5D6E-409C-BE32-E72D297353CC}">
              <c16:uniqueId val="{00000000-47CB-4FE1-8CED-61E6909B45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47CB-4FE1-8CED-61E6909B45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101.28</c:v>
                </c:pt>
                <c:pt idx="1">
                  <c:v>101.69</c:v>
                </c:pt>
                <c:pt idx="2">
                  <c:v>106.37</c:v>
                </c:pt>
                <c:pt idx="3">
                  <c:v>108.58</c:v>
                </c:pt>
                <c:pt idx="4">
                  <c:v>104.34</c:v>
                </c:pt>
              </c:numCache>
            </c:numRef>
          </c:val>
          <c:extLst>
            <c:ext xmlns:c16="http://schemas.microsoft.com/office/drawing/2014/chart" uri="{C3380CC4-5D6E-409C-BE32-E72D297353CC}">
              <c16:uniqueId val="{00000000-8F85-4AA8-8947-A3E9E0FA90C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F85-4AA8-8947-A3E9E0FA90C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222.18</c:v>
                </c:pt>
                <c:pt idx="1">
                  <c:v>217.13</c:v>
                </c:pt>
                <c:pt idx="2">
                  <c:v>205.59</c:v>
                </c:pt>
                <c:pt idx="3">
                  <c:v>202.27</c:v>
                </c:pt>
                <c:pt idx="4">
                  <c:v>211.98</c:v>
                </c:pt>
              </c:numCache>
            </c:numRef>
          </c:val>
          <c:extLst>
            <c:ext xmlns:c16="http://schemas.microsoft.com/office/drawing/2014/chart" uri="{C3380CC4-5D6E-409C-BE32-E72D297353CC}">
              <c16:uniqueId val="{00000000-2CAE-4709-9BCC-9360F1D3BF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2CAE-4709-9BCC-9360F1D3BF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5" zoomScaleNormal="85"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坂東市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52639</v>
      </c>
      <c r="AM8" s="45"/>
      <c r="AN8" s="45"/>
      <c r="AO8" s="45"/>
      <c r="AP8" s="45"/>
      <c r="AQ8" s="45"/>
      <c r="AR8" s="45"/>
      <c r="AS8" s="45"/>
      <c r="AT8" s="46">
        <f>データ!$S$6</f>
        <v>123.03</v>
      </c>
      <c r="AU8" s="47"/>
      <c r="AV8" s="47"/>
      <c r="AW8" s="47"/>
      <c r="AX8" s="47"/>
      <c r="AY8" s="47"/>
      <c r="AZ8" s="47"/>
      <c r="BA8" s="47"/>
      <c r="BB8" s="48">
        <f>データ!$T$6</f>
        <v>427.85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77.41</v>
      </c>
      <c r="J10" s="47"/>
      <c r="K10" s="47"/>
      <c r="L10" s="47"/>
      <c r="M10" s="47"/>
      <c r="N10" s="47"/>
      <c r="O10" s="81"/>
      <c r="P10" s="48">
        <f>データ!$P$6</f>
        <v>85.16</v>
      </c>
      <c r="Q10" s="48"/>
      <c r="R10" s="48"/>
      <c r="S10" s="48"/>
      <c r="T10" s="48"/>
      <c r="U10" s="48"/>
      <c r="V10" s="48"/>
      <c r="W10" s="45">
        <f>データ!$Q$6</f>
        <v>4460</v>
      </c>
      <c r="X10" s="45"/>
      <c r="Y10" s="45"/>
      <c r="Z10" s="45"/>
      <c r="AA10" s="45"/>
      <c r="AB10" s="45"/>
      <c r="AC10" s="45"/>
      <c r="AD10" s="2"/>
      <c r="AE10" s="2"/>
      <c r="AF10" s="2"/>
      <c r="AG10" s="2"/>
      <c r="AH10" s="2"/>
      <c r="AI10" s="2"/>
      <c r="AJ10" s="2"/>
      <c r="AK10" s="2"/>
      <c r="AL10" s="45">
        <f>データ!$U$6</f>
        <v>44657</v>
      </c>
      <c r="AM10" s="45"/>
      <c r="AN10" s="45"/>
      <c r="AO10" s="45"/>
      <c r="AP10" s="45"/>
      <c r="AQ10" s="45"/>
      <c r="AR10" s="45"/>
      <c r="AS10" s="45"/>
      <c r="AT10" s="46">
        <f>データ!$V$6</f>
        <v>122.57</v>
      </c>
      <c r="AU10" s="47"/>
      <c r="AV10" s="47"/>
      <c r="AW10" s="47"/>
      <c r="AX10" s="47"/>
      <c r="AY10" s="47"/>
      <c r="AZ10" s="47"/>
      <c r="BA10" s="47"/>
      <c r="BB10" s="48">
        <f>データ!$W$6</f>
        <v>364.34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RDQs7KKmwxwyVkRxdSCLWGENrEZkZT0VKKldzu8B/bDoSQNRImr9iNOnbgHaj8VVNTQezwMJOBLS67SRx04Eg==" saltValue="yBqw+j9ucNdZ7xFoYIzy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82287</v>
      </c>
      <c r="D6" s="20">
        <f t="shared" si="3"/>
        <v>46</v>
      </c>
      <c r="E6" s="20">
        <f t="shared" si="3"/>
        <v>1</v>
      </c>
      <c r="F6" s="20">
        <f t="shared" si="3"/>
        <v>0</v>
      </c>
      <c r="G6" s="20">
        <f t="shared" si="3"/>
        <v>1</v>
      </c>
      <c r="H6" s="20" t="str">
        <f t="shared" si="3"/>
        <v>茨城県　坂東市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77.41</v>
      </c>
      <c r="P6" s="21">
        <f t="shared" si="3"/>
        <v>85.16</v>
      </c>
      <c r="Q6" s="21">
        <f t="shared" si="3"/>
        <v>4460</v>
      </c>
      <c r="R6" s="21">
        <f t="shared" si="3"/>
        <v>52639</v>
      </c>
      <c r="S6" s="21">
        <f t="shared" si="3"/>
        <v>123.03</v>
      </c>
      <c r="T6" s="21">
        <f t="shared" si="3"/>
        <v>427.85</v>
      </c>
      <c r="U6" s="21">
        <f t="shared" si="3"/>
        <v>44657</v>
      </c>
      <c r="V6" s="21">
        <f t="shared" si="3"/>
        <v>122.57</v>
      </c>
      <c r="W6" s="21">
        <f t="shared" si="3"/>
        <v>364.34</v>
      </c>
      <c r="X6" s="22">
        <f>IF(X7="",NA(),X7)</f>
        <v>106.77</v>
      </c>
      <c r="Y6" s="22">
        <f t="shared" ref="Y6:AG6" si="4">IF(Y7="",NA(),Y7)</f>
        <v>111.59</v>
      </c>
      <c r="Z6" s="22">
        <f t="shared" si="4"/>
        <v>115.07</v>
      </c>
      <c r="AA6" s="22">
        <f t="shared" si="4"/>
        <v>116.78</v>
      </c>
      <c r="AB6" s="22">
        <f t="shared" si="4"/>
        <v>112.91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665.93</v>
      </c>
      <c r="AU6" s="22">
        <f t="shared" ref="AU6:BC6" si="6">IF(AU7="",NA(),AU7)</f>
        <v>972.44</v>
      </c>
      <c r="AV6" s="22">
        <f t="shared" si="6"/>
        <v>1023.47</v>
      </c>
      <c r="AW6" s="22">
        <f t="shared" si="6"/>
        <v>1062.03</v>
      </c>
      <c r="AX6" s="22">
        <f t="shared" si="6"/>
        <v>1096.1199999999999</v>
      </c>
      <c r="AY6" s="22">
        <f t="shared" si="6"/>
        <v>366.03</v>
      </c>
      <c r="AZ6" s="22">
        <f t="shared" si="6"/>
        <v>365.18</v>
      </c>
      <c r="BA6" s="22">
        <f t="shared" si="6"/>
        <v>327.77</v>
      </c>
      <c r="BB6" s="22">
        <f t="shared" si="6"/>
        <v>338.02</v>
      </c>
      <c r="BC6" s="22">
        <f t="shared" si="6"/>
        <v>345.94</v>
      </c>
      <c r="BD6" s="21" t="str">
        <f>IF(BD7="","",IF(BD7="-","【-】","【"&amp;SUBSTITUTE(TEXT(BD7,"#,##0.00"),"-","△")&amp;"】"))</f>
        <v>【252.29】</v>
      </c>
      <c r="BE6" s="22">
        <f>IF(BE7="",NA(),BE7)</f>
        <v>359.28</v>
      </c>
      <c r="BF6" s="22">
        <f t="shared" ref="BF6:BN6" si="7">IF(BF7="",NA(),BF7)</f>
        <v>337.13</v>
      </c>
      <c r="BG6" s="22">
        <f t="shared" si="7"/>
        <v>308.41000000000003</v>
      </c>
      <c r="BH6" s="22">
        <f t="shared" si="7"/>
        <v>283.22000000000003</v>
      </c>
      <c r="BI6" s="22">
        <f t="shared" si="7"/>
        <v>260.95999999999998</v>
      </c>
      <c r="BJ6" s="22">
        <f t="shared" si="7"/>
        <v>370.12</v>
      </c>
      <c r="BK6" s="22">
        <f t="shared" si="7"/>
        <v>371.65</v>
      </c>
      <c r="BL6" s="22">
        <f t="shared" si="7"/>
        <v>397.1</v>
      </c>
      <c r="BM6" s="22">
        <f t="shared" si="7"/>
        <v>379.91</v>
      </c>
      <c r="BN6" s="22">
        <f t="shared" si="7"/>
        <v>386.61</v>
      </c>
      <c r="BO6" s="21" t="str">
        <f>IF(BO7="","",IF(BO7="-","【-】","【"&amp;SUBSTITUTE(TEXT(BO7,"#,##0.00"),"-","△")&amp;"】"))</f>
        <v>【268.07】</v>
      </c>
      <c r="BP6" s="22">
        <f>IF(BP7="",NA(),BP7)</f>
        <v>101.28</v>
      </c>
      <c r="BQ6" s="22">
        <f t="shared" ref="BQ6:BY6" si="8">IF(BQ7="",NA(),BQ7)</f>
        <v>101.69</v>
      </c>
      <c r="BR6" s="22">
        <f t="shared" si="8"/>
        <v>106.37</v>
      </c>
      <c r="BS6" s="22">
        <f t="shared" si="8"/>
        <v>108.58</v>
      </c>
      <c r="BT6" s="22">
        <f t="shared" si="8"/>
        <v>104.34</v>
      </c>
      <c r="BU6" s="22">
        <f t="shared" si="8"/>
        <v>100.42</v>
      </c>
      <c r="BV6" s="22">
        <f t="shared" si="8"/>
        <v>98.77</v>
      </c>
      <c r="BW6" s="22">
        <f t="shared" si="8"/>
        <v>95.79</v>
      </c>
      <c r="BX6" s="22">
        <f t="shared" si="8"/>
        <v>98.3</v>
      </c>
      <c r="BY6" s="22">
        <f t="shared" si="8"/>
        <v>93.82</v>
      </c>
      <c r="BZ6" s="21" t="str">
        <f>IF(BZ7="","",IF(BZ7="-","【-】","【"&amp;SUBSTITUTE(TEXT(BZ7,"#,##0.00"),"-","△")&amp;"】"))</f>
        <v>【97.47】</v>
      </c>
      <c r="CA6" s="22">
        <f>IF(CA7="",NA(),CA7)</f>
        <v>222.18</v>
      </c>
      <c r="CB6" s="22">
        <f t="shared" ref="CB6:CJ6" si="9">IF(CB7="",NA(),CB7)</f>
        <v>217.13</v>
      </c>
      <c r="CC6" s="22">
        <f t="shared" si="9"/>
        <v>205.59</v>
      </c>
      <c r="CD6" s="22">
        <f t="shared" si="9"/>
        <v>202.27</v>
      </c>
      <c r="CE6" s="22">
        <f t="shared" si="9"/>
        <v>211.98</v>
      </c>
      <c r="CF6" s="22">
        <f t="shared" si="9"/>
        <v>171.67</v>
      </c>
      <c r="CG6" s="22">
        <f t="shared" si="9"/>
        <v>173.67</v>
      </c>
      <c r="CH6" s="22">
        <f t="shared" si="9"/>
        <v>171.13</v>
      </c>
      <c r="CI6" s="22">
        <f t="shared" si="9"/>
        <v>173.7</v>
      </c>
      <c r="CJ6" s="22">
        <f t="shared" si="9"/>
        <v>178.94</v>
      </c>
      <c r="CK6" s="21" t="str">
        <f>IF(CK7="","",IF(CK7="-","【-】","【"&amp;SUBSTITUTE(TEXT(CK7,"#,##0.00"),"-","△")&amp;"】"))</f>
        <v>【174.75】</v>
      </c>
      <c r="CL6" s="22">
        <f>IF(CL7="",NA(),CL7)</f>
        <v>73.430000000000007</v>
      </c>
      <c r="CM6" s="22">
        <f t="shared" ref="CM6:CU6" si="10">IF(CM7="",NA(),CM7)</f>
        <v>76.45</v>
      </c>
      <c r="CN6" s="22">
        <f t="shared" si="10"/>
        <v>79.81</v>
      </c>
      <c r="CO6" s="22">
        <f t="shared" si="10"/>
        <v>80.63</v>
      </c>
      <c r="CP6" s="22">
        <f t="shared" si="10"/>
        <v>81.48</v>
      </c>
      <c r="CQ6" s="22">
        <f t="shared" si="10"/>
        <v>59.74</v>
      </c>
      <c r="CR6" s="22">
        <f t="shared" si="10"/>
        <v>59.67</v>
      </c>
      <c r="CS6" s="22">
        <f t="shared" si="10"/>
        <v>60.12</v>
      </c>
      <c r="CT6" s="22">
        <f t="shared" si="10"/>
        <v>60.34</v>
      </c>
      <c r="CU6" s="22">
        <f t="shared" si="10"/>
        <v>59.54</v>
      </c>
      <c r="CV6" s="21" t="str">
        <f>IF(CV7="","",IF(CV7="-","【-】","【"&amp;SUBSTITUTE(TEXT(CV7,"#,##0.00"),"-","△")&amp;"】"))</f>
        <v>【59.97】</v>
      </c>
      <c r="CW6" s="22">
        <f>IF(CW7="",NA(),CW7)</f>
        <v>92.96</v>
      </c>
      <c r="CX6" s="22">
        <f t="shared" ref="CX6:DF6" si="11">IF(CX7="",NA(),CX7)</f>
        <v>91.05</v>
      </c>
      <c r="CY6" s="22">
        <f t="shared" si="11"/>
        <v>90.08</v>
      </c>
      <c r="CZ6" s="22">
        <f t="shared" si="11"/>
        <v>89.44</v>
      </c>
      <c r="DA6" s="22">
        <f t="shared" si="11"/>
        <v>87.89</v>
      </c>
      <c r="DB6" s="22">
        <f t="shared" si="11"/>
        <v>84.8</v>
      </c>
      <c r="DC6" s="22">
        <f t="shared" si="11"/>
        <v>84.6</v>
      </c>
      <c r="DD6" s="22">
        <f t="shared" si="11"/>
        <v>84.24</v>
      </c>
      <c r="DE6" s="22">
        <f t="shared" si="11"/>
        <v>84.19</v>
      </c>
      <c r="DF6" s="22">
        <f t="shared" si="11"/>
        <v>83.93</v>
      </c>
      <c r="DG6" s="21" t="str">
        <f>IF(DG7="","",IF(DG7="-","【-】","【"&amp;SUBSTITUTE(TEXT(DG7,"#,##0.00"),"-","△")&amp;"】"))</f>
        <v>【89.76】</v>
      </c>
      <c r="DH6" s="22">
        <f>IF(DH7="",NA(),DH7)</f>
        <v>48.23</v>
      </c>
      <c r="DI6" s="22">
        <f t="shared" ref="DI6:DQ6" si="12">IF(DI7="",NA(),DI7)</f>
        <v>50.03</v>
      </c>
      <c r="DJ6" s="22">
        <f t="shared" si="12"/>
        <v>51.75</v>
      </c>
      <c r="DK6" s="22">
        <f t="shared" si="12"/>
        <v>53.28</v>
      </c>
      <c r="DL6" s="22">
        <f t="shared" si="12"/>
        <v>54.98</v>
      </c>
      <c r="DM6" s="22">
        <f t="shared" si="12"/>
        <v>47.66</v>
      </c>
      <c r="DN6" s="22">
        <f t="shared" si="12"/>
        <v>48.17</v>
      </c>
      <c r="DO6" s="22">
        <f t="shared" si="12"/>
        <v>48.83</v>
      </c>
      <c r="DP6" s="22">
        <f t="shared" si="12"/>
        <v>49.96</v>
      </c>
      <c r="DQ6" s="22">
        <f t="shared" si="12"/>
        <v>50.82</v>
      </c>
      <c r="DR6" s="21" t="str">
        <f>IF(DR7="","",IF(DR7="-","【-】","【"&amp;SUBSTITUTE(TEXT(DR7,"#,##0.00"),"-","△")&amp;"】"))</f>
        <v>【51.51】</v>
      </c>
      <c r="DS6" s="22">
        <f>IF(DS7="",NA(),DS7)</f>
        <v>8.4600000000000009</v>
      </c>
      <c r="DT6" s="22">
        <f t="shared" ref="DT6:EB6" si="13">IF(DT7="",NA(),DT7)</f>
        <v>9.92</v>
      </c>
      <c r="DU6" s="22">
        <f t="shared" si="13"/>
        <v>9.84</v>
      </c>
      <c r="DV6" s="22">
        <f t="shared" si="13"/>
        <v>22.05</v>
      </c>
      <c r="DW6" s="22">
        <f t="shared" si="13"/>
        <v>9.7799999999999994</v>
      </c>
      <c r="DX6" s="22">
        <f t="shared" si="13"/>
        <v>15.1</v>
      </c>
      <c r="DY6" s="22">
        <f t="shared" si="13"/>
        <v>17.12</v>
      </c>
      <c r="DZ6" s="22">
        <f t="shared" si="13"/>
        <v>18.18</v>
      </c>
      <c r="EA6" s="22">
        <f t="shared" si="13"/>
        <v>19.32</v>
      </c>
      <c r="EB6" s="22">
        <f t="shared" si="13"/>
        <v>21.16</v>
      </c>
      <c r="EC6" s="21" t="str">
        <f>IF(EC7="","",IF(EC7="-","【-】","【"&amp;SUBSTITUTE(TEXT(EC7,"#,##0.00"),"-","△")&amp;"】"))</f>
        <v>【23.75】</v>
      </c>
      <c r="ED6" s="22">
        <f>IF(ED7="",NA(),ED7)</f>
        <v>0.47</v>
      </c>
      <c r="EE6" s="22">
        <f t="shared" ref="EE6:EM6" si="14">IF(EE7="",NA(),EE7)</f>
        <v>0.13</v>
      </c>
      <c r="EF6" s="21">
        <f t="shared" si="14"/>
        <v>0</v>
      </c>
      <c r="EG6" s="21">
        <f t="shared" si="14"/>
        <v>0</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82287</v>
      </c>
      <c r="D7" s="24">
        <v>46</v>
      </c>
      <c r="E7" s="24">
        <v>1</v>
      </c>
      <c r="F7" s="24">
        <v>0</v>
      </c>
      <c r="G7" s="24">
        <v>1</v>
      </c>
      <c r="H7" s="24" t="s">
        <v>93</v>
      </c>
      <c r="I7" s="24" t="s">
        <v>94</v>
      </c>
      <c r="J7" s="24" t="s">
        <v>95</v>
      </c>
      <c r="K7" s="24" t="s">
        <v>96</v>
      </c>
      <c r="L7" s="24" t="s">
        <v>97</v>
      </c>
      <c r="M7" s="24" t="s">
        <v>98</v>
      </c>
      <c r="N7" s="25" t="s">
        <v>99</v>
      </c>
      <c r="O7" s="25">
        <v>77.41</v>
      </c>
      <c r="P7" s="25">
        <v>85.16</v>
      </c>
      <c r="Q7" s="25">
        <v>4460</v>
      </c>
      <c r="R7" s="25">
        <v>52639</v>
      </c>
      <c r="S7" s="25">
        <v>123.03</v>
      </c>
      <c r="T7" s="25">
        <v>427.85</v>
      </c>
      <c r="U7" s="25">
        <v>44657</v>
      </c>
      <c r="V7" s="25">
        <v>122.57</v>
      </c>
      <c r="W7" s="25">
        <v>364.34</v>
      </c>
      <c r="X7" s="25">
        <v>106.77</v>
      </c>
      <c r="Y7" s="25">
        <v>111.59</v>
      </c>
      <c r="Z7" s="25">
        <v>115.07</v>
      </c>
      <c r="AA7" s="25">
        <v>116.78</v>
      </c>
      <c r="AB7" s="25">
        <v>112.91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665.93</v>
      </c>
      <c r="AU7" s="25">
        <v>972.44</v>
      </c>
      <c r="AV7" s="25">
        <v>1023.47</v>
      </c>
      <c r="AW7" s="25">
        <v>1062.03</v>
      </c>
      <c r="AX7" s="25">
        <v>1096.1199999999999</v>
      </c>
      <c r="AY7" s="25">
        <v>366.03</v>
      </c>
      <c r="AZ7" s="25">
        <v>365.18</v>
      </c>
      <c r="BA7" s="25">
        <v>327.77</v>
      </c>
      <c r="BB7" s="25">
        <v>338.02</v>
      </c>
      <c r="BC7" s="25">
        <v>345.94</v>
      </c>
      <c r="BD7" s="25">
        <v>252.29</v>
      </c>
      <c r="BE7" s="25">
        <v>359.28</v>
      </c>
      <c r="BF7" s="25">
        <v>337.13</v>
      </c>
      <c r="BG7" s="25">
        <v>308.41000000000003</v>
      </c>
      <c r="BH7" s="25">
        <v>283.22000000000003</v>
      </c>
      <c r="BI7" s="25">
        <v>260.95999999999998</v>
      </c>
      <c r="BJ7" s="25">
        <v>370.12</v>
      </c>
      <c r="BK7" s="25">
        <v>371.65</v>
      </c>
      <c r="BL7" s="25">
        <v>397.1</v>
      </c>
      <c r="BM7" s="25">
        <v>379.91</v>
      </c>
      <c r="BN7" s="25">
        <v>386.61</v>
      </c>
      <c r="BO7" s="25">
        <v>268.07</v>
      </c>
      <c r="BP7" s="25">
        <v>101.28</v>
      </c>
      <c r="BQ7" s="25">
        <v>101.69</v>
      </c>
      <c r="BR7" s="25">
        <v>106.37</v>
      </c>
      <c r="BS7" s="25">
        <v>108.58</v>
      </c>
      <c r="BT7" s="25">
        <v>104.34</v>
      </c>
      <c r="BU7" s="25">
        <v>100.42</v>
      </c>
      <c r="BV7" s="25">
        <v>98.77</v>
      </c>
      <c r="BW7" s="25">
        <v>95.79</v>
      </c>
      <c r="BX7" s="25">
        <v>98.3</v>
      </c>
      <c r="BY7" s="25">
        <v>93.82</v>
      </c>
      <c r="BZ7" s="25">
        <v>97.47</v>
      </c>
      <c r="CA7" s="25">
        <v>222.18</v>
      </c>
      <c r="CB7" s="25">
        <v>217.13</v>
      </c>
      <c r="CC7" s="25">
        <v>205.59</v>
      </c>
      <c r="CD7" s="25">
        <v>202.27</v>
      </c>
      <c r="CE7" s="25">
        <v>211.98</v>
      </c>
      <c r="CF7" s="25">
        <v>171.67</v>
      </c>
      <c r="CG7" s="25">
        <v>173.67</v>
      </c>
      <c r="CH7" s="25">
        <v>171.13</v>
      </c>
      <c r="CI7" s="25">
        <v>173.7</v>
      </c>
      <c r="CJ7" s="25">
        <v>178.94</v>
      </c>
      <c r="CK7" s="25">
        <v>174.75</v>
      </c>
      <c r="CL7" s="25">
        <v>73.430000000000007</v>
      </c>
      <c r="CM7" s="25">
        <v>76.45</v>
      </c>
      <c r="CN7" s="25">
        <v>79.81</v>
      </c>
      <c r="CO7" s="25">
        <v>80.63</v>
      </c>
      <c r="CP7" s="25">
        <v>81.48</v>
      </c>
      <c r="CQ7" s="25">
        <v>59.74</v>
      </c>
      <c r="CR7" s="25">
        <v>59.67</v>
      </c>
      <c r="CS7" s="25">
        <v>60.12</v>
      </c>
      <c r="CT7" s="25">
        <v>60.34</v>
      </c>
      <c r="CU7" s="25">
        <v>59.54</v>
      </c>
      <c r="CV7" s="25">
        <v>59.97</v>
      </c>
      <c r="CW7" s="25">
        <v>92.96</v>
      </c>
      <c r="CX7" s="25">
        <v>91.05</v>
      </c>
      <c r="CY7" s="25">
        <v>90.08</v>
      </c>
      <c r="CZ7" s="25">
        <v>89.44</v>
      </c>
      <c r="DA7" s="25">
        <v>87.89</v>
      </c>
      <c r="DB7" s="25">
        <v>84.8</v>
      </c>
      <c r="DC7" s="25">
        <v>84.6</v>
      </c>
      <c r="DD7" s="25">
        <v>84.24</v>
      </c>
      <c r="DE7" s="25">
        <v>84.19</v>
      </c>
      <c r="DF7" s="25">
        <v>83.93</v>
      </c>
      <c r="DG7" s="25">
        <v>89.76</v>
      </c>
      <c r="DH7" s="25">
        <v>48.23</v>
      </c>
      <c r="DI7" s="25">
        <v>50.03</v>
      </c>
      <c r="DJ7" s="25">
        <v>51.75</v>
      </c>
      <c r="DK7" s="25">
        <v>53.28</v>
      </c>
      <c r="DL7" s="25">
        <v>54.98</v>
      </c>
      <c r="DM7" s="25">
        <v>47.66</v>
      </c>
      <c r="DN7" s="25">
        <v>48.17</v>
      </c>
      <c r="DO7" s="25">
        <v>48.83</v>
      </c>
      <c r="DP7" s="25">
        <v>49.96</v>
      </c>
      <c r="DQ7" s="25">
        <v>50.82</v>
      </c>
      <c r="DR7" s="25">
        <v>51.51</v>
      </c>
      <c r="DS7" s="25">
        <v>8.4600000000000009</v>
      </c>
      <c r="DT7" s="25">
        <v>9.92</v>
      </c>
      <c r="DU7" s="25">
        <v>9.84</v>
      </c>
      <c r="DV7" s="25">
        <v>22.05</v>
      </c>
      <c r="DW7" s="25">
        <v>9.7799999999999994</v>
      </c>
      <c r="DX7" s="25">
        <v>15.1</v>
      </c>
      <c r="DY7" s="25">
        <v>17.12</v>
      </c>
      <c r="DZ7" s="25">
        <v>18.18</v>
      </c>
      <c r="EA7" s="25">
        <v>19.32</v>
      </c>
      <c r="EB7" s="25">
        <v>21.16</v>
      </c>
      <c r="EC7" s="25">
        <v>23.75</v>
      </c>
      <c r="ED7" s="25">
        <v>0.47</v>
      </c>
      <c r="EE7" s="25">
        <v>0.13</v>
      </c>
      <c r="EF7" s="25">
        <v>0</v>
      </c>
      <c r="EG7" s="25">
        <v>0</v>
      </c>
      <c r="EH7" s="25">
        <v>0</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2024-01-30T05:11:42Z</cp:lastPrinted>
  <dcterms:created xsi:type="dcterms:W3CDTF">2023-12-05T00:50:08Z</dcterms:created>
  <dcterms:modified xsi:type="dcterms:W3CDTF">2024-01-30T05:11:50Z</dcterms:modified>
  <cp:category/>
</cp:coreProperties>
</file>