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114766\Desktop\経営分析表\下水道事業（3事業）\"/>
    </mc:Choice>
  </mc:AlternateContent>
  <workbookProtection workbookAlgorithmName="SHA-512" workbookHashValue="z8l3TC+dnO7sAMtH+w0trlcxz1yDcxyBAkCpJpMYmzRul3SCl4B0SSjv5ZOKvgtjK9aXlr1s/KvA+3AAkSQ6vg==" workbookSaltValue="2omw62hQXnUe3tqW1ermj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<sst xmlns="http://schemas.openxmlformats.org/spreadsheetml/2006/main" count="231" uniqueCount="115">
  <si>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経営比較分析表（令和4年度決算）</t>
    <rPh sb="8" eb="10">
      <t>レイワ</t>
    </rPh>
    <rPh sb="11" eb="13">
      <t>ネンド</t>
    </rPh>
    <phoneticPr fontId="1"/>
  </si>
  <si>
    <t>人口（人）</t>
    <rPh sb="0" eb="2">
      <t>ジンコウ</t>
    </rPh>
    <rPh sb="3" eb="4">
      <t>ヒト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</si>
  <si>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</si>
  <si>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</si>
  <si>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</si>
  <si>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</si>
  <si>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</si>
  <si>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</si>
  <si>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</si>
  <si>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</si>
  <si>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</si>
  <si>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</si>
  <si>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</si>
  <si>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</si>
  <si>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</si>
  <si>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</si>
  <si>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</si>
  <si>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令和4年度全国平均</t>
    <rPh sb="0" eb="2">
      <t>レイワ</t>
    </rPh>
    <rPh sb="3" eb="5">
      <t>ネンド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</si>
  <si>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</si>
  <si>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</si>
  <si>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</si>
  <si>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</si>
  <si>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</si>
  <si>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</si>
  <si>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</si>
  <si>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</si>
  <si>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</si>
  <si>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①経常収支比率
　引き続き100％を超えているが，収益の2/3を一般会計補助金で賄っている。使用料収入の確保と維持管理費の削減に努めていく必要がある。
③流動比率
　一般会計からの繰り入れは，当該年度に必要な分だけを繰り入れる方針としているため,年度末における流動資産が少なくなっている。また，企業債の元金償還が多いことも，類似団体平均値と比較して低い値となる要因である。企業債の償還が進む中で，新規借入を抑制していく必要がある。
④企業債残高対事業規模比率
　類似団体平均値と比較して高い値であり，流動比率と同様，新規借入を抑制していく必要がある。
⑤経費回収率　⑥汚水処理原価
　燃料費等の高騰により維持管理費が増加し，使用料収入で賄えなかったため，経費回収率は100％を割り込んだ。維持管理費の削減に努めるとともに，少なくとも維持管理費は賄えるよう，使用料の水準について検討を行いたい。
⑦施設利用率　⑧水洗化率
　整備の完了から相当の年数が経過しており，施設利用率，水洗化率ともに類似団体平均値よりも高い数値となっている。水洗化率については，集計方法の精査等により，過年度よりも値が高くなった。</t>
    <rPh sb="292" eb="297">
      <t>ネンリョウ</t>
    </rPh>
    <rPh sb="297" eb="299">
      <t>コウトウ</t>
    </rPh>
    <rPh sb="302" eb="308">
      <t>イジカンリ</t>
    </rPh>
    <rPh sb="308" eb="310">
      <t>ゾウカ</t>
    </rPh>
    <rPh sb="312" eb="318">
      <t>シヨウリョウ</t>
    </rPh>
    <rPh sb="318" eb="319">
      <t>マカナ</t>
    </rPh>
    <rPh sb="338" eb="339">
      <t>ワ</t>
    </rPh>
    <rPh sb="340" eb="341">
      <t>コ</t>
    </rPh>
    <rPh sb="411" eb="413">
      <t>セイビ</t>
    </rPh>
    <rPh sb="414" eb="418">
      <t>カンリ</t>
    </rPh>
    <rPh sb="418" eb="420">
      <t>ソウトウ</t>
    </rPh>
    <rPh sb="421" eb="424">
      <t>ネ</t>
    </rPh>
    <rPh sb="424" eb="426">
      <t>ケイカ</t>
    </rPh>
    <rPh sb="465" eb="470">
      <t>スイセンカ</t>
    </rPh>
    <rPh sb="475" eb="479">
      <t>シュウケ</t>
    </rPh>
    <rPh sb="480" eb="482">
      <t>セイサ</t>
    </rPh>
    <rPh sb="482" eb="483">
      <t>トウ</t>
    </rPh>
    <rPh sb="487" eb="490">
      <t>カネンド</t>
    </rPh>
    <rPh sb="493" eb="494">
      <t>アタイ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</si>
  <si>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</si>
  <si>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</si>
  <si>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</si>
  <si>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</si>
  <si>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</si>
  <si>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</si>
  <si>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</si>
  <si>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</si>
  <si>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</si>
  <si>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</si>
  <si>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</si>
  <si>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</si>
  <si>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</si>
  <si>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</si>
  <si>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</si>
  <si>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</si>
  <si>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</si>
  <si>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</si>
  <si>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</si>
  <si>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</si>
  <si>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</si>
  <si>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</si>
  <si>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</si>
  <si>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</si>
  <si>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</si>
  <si>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</si>
  <si>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</si>
  <si>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</si>
  <si>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</si>
  <si>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</si>
  <si>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</si>
  <si>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</si>
  <si>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</si>
  <si>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</si>
  <si>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</si>
  <si>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</si>
  <si>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</si>
  <si>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</si>
  <si>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</si>
  <si>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</si>
  <si>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</si>
  <si>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</si>
  <si>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</si>
  <si>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</si>
  <si>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</si>
  <si>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</si>
  <si>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</si>
  <si>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</si>
  <si>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</si>
  <si>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</si>
  <si>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</si>
  <si>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</si>
  <si>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</si>
  <si>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</si>
  <si>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</si>
  <si>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</si>
  <si>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</si>
  <si>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</si>
  <si>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</si>
  <si>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</si>
  <si>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</si>
  <si>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</si>
  <si>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</si>
  <si>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</si>
  <si>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</si>
  <si>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</si>
  <si>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</si>
  <si>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</si>
  <si>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</si>
  <si>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茨城県　水戸市</t>
  </si>
  <si>
    <t>法適用</t>
  </si>
  <si>
    <t>下水道事業</t>
  </si>
  <si>
    <t>D2</t>
  </si>
  <si>
    <t>自治体職員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</si>
  <si>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</si>
  <si>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</si>
  <si>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</si>
  <si>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</si>
  <si>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</si>
  <si>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</si>
  <si>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</si>
  <si>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</si>
  <si>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</si>
  <si>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</si>
  <si>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</si>
  <si>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
　法適用からの経過年数が短いため，減価償却累計額が小さく，値も低くなっている。
②管渠老朽化率　③管渠改善率
　特定環境保全下水道事業は，平成4年に事業を開始しており，管渠の耐用年数を経過していないため0％となっている。当面の間は，定期的に点検を実施し，機能保全に努める。</t>
    <rPh sb="129" eb="132">
      <t>テイキテキ</t>
    </rPh>
    <rPh sb="133" eb="135">
      <t>テンケン</t>
    </rPh>
    <rPh sb="136" eb="138">
      <t>ジッシ</t>
    </rPh>
    <rPh sb="140" eb="142">
      <t>キノウ</t>
    </rPh>
    <rPh sb="142" eb="144">
      <t>ホゼン</t>
    </rPh>
    <rPh sb="145" eb="146">
      <t>ツト</t>
    </rPh>
    <phoneticPr fontId="1"/>
  </si>
  <si>
    <t>　「1. 経営の健全性・効率性について」は，企業債残高が類似団体と比較して多いことが，各指標を悪化させる大きな要因となっている。さらに，燃料費等の高騰により，費用が増加したことで，経費回収率が悪化してしまった。使用料収入は，高い水洗化率を維持する一方で，企業の廃業等により逓減しており，今後も，人口減少等社会情勢から減少が避けられないと考えられる。引き続き企業債残高の縮減を図りながら，経営基盤の強化に努め，将来にわたる安定的な事業体制を構築していく。
　「2.老朽化の状況について」は，耐用年数を経過した管渠がないため，現時点での老朽化の度合いや更新スケジュールを把握し，必要に応じて修繕工事を実施していく。</t>
    <rPh sb="90" eb="94">
      <t>ケイヒカイシュウ</t>
    </rPh>
    <rPh sb="94" eb="95">
      <t>リツ</t>
    </rPh>
    <rPh sb="96" eb="104">
      <t>アッカシテシマッ</t>
    </rPh>
    <rPh sb="105" eb="111">
      <t>シヨウリョウ</t>
    </rPh>
    <rPh sb="127" eb="129">
      <t>キギョウ</t>
    </rPh>
    <rPh sb="130" eb="132">
      <t>ハイギョウ</t>
    </rPh>
    <rPh sb="132" eb="133">
      <t>トウ</t>
    </rPh>
    <rPh sb="136" eb="138">
      <t>テイゲン</t>
    </rPh>
    <rPh sb="143" eb="145">
      <t>コンゴ</t>
    </rPh>
    <rPh sb="147" eb="151">
      <t>ジンコウゲンショウ</t>
    </rPh>
    <rPh sb="151" eb="152">
      <t>トウ</t>
    </rPh>
    <rPh sb="152" eb="156">
      <t>シャ</t>
    </rPh>
    <rPh sb="161" eb="162">
      <t>サ</t>
    </rPh>
    <rPh sb="168" eb="169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</si>
</sst>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6-4CDA-83BE-02A08B7B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6-4CDA-83BE-02A08B7B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65.87</c:v>
                </c:pt>
                <c:pt idx="1">
                  <c:v>74.400000000000006</c:v>
                </c:pt>
                <c:pt idx="2">
                  <c:v>73.2</c:v>
                </c:pt>
                <c:pt idx="3">
                  <c:v>76.53</c:v>
                </c:pt>
                <c:pt idx="4">
                  <c:v>68.13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A-4E13-A0CE-40C371BBF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A-4E13-A0CE-40C371BBF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93.84</c:v>
                </c:pt>
                <c:pt idx="1">
                  <c:v>94.11</c:v>
                </c:pt>
                <c:pt idx="2">
                  <c:v>93.68</c:v>
                </c:pt>
                <c:pt idx="3">
                  <c:v>96.32</c:v>
                </c:pt>
                <c:pt idx="4">
                  <c:v>98.52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4-4BCB-BD15-BB91C256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4-4BCB-BD15-BB91C2564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101.03</c:v>
                </c:pt>
                <c:pt idx="1">
                  <c:v>101.08</c:v>
                </c:pt>
                <c:pt idx="2">
                  <c:v>101.08</c:v>
                </c:pt>
                <c:pt idx="3">
                  <c:v>101.11</c:v>
                </c:pt>
                <c:pt idx="4">
                  <c:v>101.16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C-4B90-B144-ADE0B4C73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C-4B90-B144-ADE0B4C73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13.44</c:v>
                </c:pt>
                <c:pt idx="1">
                  <c:v>15.81</c:v>
                </c:pt>
                <c:pt idx="2">
                  <c:v>18.829999999999998</c:v>
                </c:pt>
                <c:pt idx="3">
                  <c:v>21.86</c:v>
                </c:pt>
                <c:pt idx="4">
                  <c:v>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A-4E95-A537-C4178F87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A-4E95-A537-C4178F87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0-40A8-A268-255EB8A6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0-40A8-A268-255EB8A60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F-4CB7-801D-3174A401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F-4CB7-801D-3174A401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</c:v>
                </c:pt>
                <c:pt idx="1">
                  <c:v>0.87</c:v>
                </c:pt>
                <c:pt idx="2">
                  <c:v>0.87</c:v>
                </c:pt>
                <c:pt idx="3">
                  <c:v>1.87</c:v>
                </c:pt>
                <c:pt idx="4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F-401E-AC23-C20D1C4F5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F-401E-AC23-C20D1C4F5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3299.89</c:v>
                </c:pt>
                <c:pt idx="1">
                  <c:v>2895.92</c:v>
                </c:pt>
                <c:pt idx="2">
                  <c:v>2398.89</c:v>
                </c:pt>
                <c:pt idx="3">
                  <c:v>1936.21</c:v>
                </c:pt>
                <c:pt idx="4">
                  <c:v>1537.54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5-4ECF-86CA-3BDD5EE89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5-4ECF-86CA-3BDD5EE89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0C4-9C1B-84289A19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2-40C4-9C1B-84289A19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157.18</c:v>
                </c:pt>
                <c:pt idx="1">
                  <c:v>156.72</c:v>
                </c:pt>
                <c:pt idx="2">
                  <c:v>155.26</c:v>
                </c:pt>
                <c:pt idx="3">
                  <c:v>155.87</c:v>
                </c:pt>
                <c:pt idx="4">
                  <c:v>161.44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9-4B7D-981E-5590C08B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9-4B7D-981E-5590C08B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【104.54】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【44.25】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【1,182.11】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【85.67】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【73.78】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【28.00】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workbookViewId="0">
      <selection activeCell="BL45" sqref="BL45:BZ46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茨城県　水戸市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2</v>
      </c>
      <c r="C7" s="30"/>
      <c r="D7" s="30"/>
      <c r="E7" s="30"/>
      <c r="F7" s="30"/>
      <c r="G7" s="30"/>
      <c r="H7" s="30"/>
      <c r="I7" s="30" t="s">
        <v>11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14</v>
      </c>
      <c r="X7" s="30"/>
      <c r="Y7" s="30"/>
      <c r="Z7" s="30"/>
      <c r="AA7" s="30"/>
      <c r="AB7" s="30"/>
      <c r="AC7" s="30"/>
      <c r="AD7" s="30" t="s">
        <v>6</v>
      </c>
      <c r="AE7" s="30"/>
      <c r="AF7" s="30"/>
      <c r="AG7" s="30"/>
      <c r="AH7" s="30"/>
      <c r="AI7" s="30"/>
      <c r="AJ7" s="30"/>
      <c r="AK7" s="3"/>
      <c r="AL7" s="30" t="s">
        <v>1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16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18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自治体職員</v>
      </c>
      <c r="AE8" s="35"/>
      <c r="AF8" s="35"/>
      <c r="AG8" s="35"/>
      <c r="AH8" s="35"/>
      <c r="AI8" s="35"/>
      <c r="AJ8" s="35"/>
      <c r="AK8" s="3"/>
      <c r="AL8" s="36">
        <f>データ!S6</f>
        <v>270010</v>
      </c>
      <c r="AM8" s="36"/>
      <c r="AN8" s="36"/>
      <c r="AO8" s="36"/>
      <c r="AP8" s="36"/>
      <c r="AQ8" s="36"/>
      <c r="AR8" s="36"/>
      <c r="AS8" s="36"/>
      <c r="AT8" s="37">
        <f>データ!T6</f>
        <v>217.32</v>
      </c>
      <c r="AU8" s="37"/>
      <c r="AV8" s="37"/>
      <c r="AW8" s="37"/>
      <c r="AX8" s="37"/>
      <c r="AY8" s="37"/>
      <c r="AZ8" s="37"/>
      <c r="BA8" s="37"/>
      <c r="BB8" s="37">
        <f>データ!U6</f>
        <v>1242.45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13</v>
      </c>
      <c r="BM8" s="39"/>
      <c r="BN8" s="40" t="s">
        <v>20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21</v>
      </c>
      <c r="C9" s="30"/>
      <c r="D9" s="30"/>
      <c r="E9" s="30"/>
      <c r="F9" s="30"/>
      <c r="G9" s="30"/>
      <c r="H9" s="30"/>
      <c r="I9" s="30" t="s">
        <v>23</v>
      </c>
      <c r="J9" s="30"/>
      <c r="K9" s="30"/>
      <c r="L9" s="30"/>
      <c r="M9" s="30"/>
      <c r="N9" s="30"/>
      <c r="O9" s="30"/>
      <c r="P9" s="30" t="s">
        <v>24</v>
      </c>
      <c r="Q9" s="30"/>
      <c r="R9" s="30"/>
      <c r="S9" s="30"/>
      <c r="T9" s="30"/>
      <c r="U9" s="30"/>
      <c r="V9" s="30"/>
      <c r="W9" s="30" t="s">
        <v>28</v>
      </c>
      <c r="X9" s="30"/>
      <c r="Y9" s="30"/>
      <c r="Z9" s="30"/>
      <c r="AA9" s="30"/>
      <c r="AB9" s="30"/>
      <c r="AC9" s="30"/>
      <c r="AD9" s="30" t="s">
        <v>22</v>
      </c>
      <c r="AE9" s="30"/>
      <c r="AF9" s="30"/>
      <c r="AG9" s="30"/>
      <c r="AH9" s="30"/>
      <c r="AI9" s="30"/>
      <c r="AJ9" s="30"/>
      <c r="AK9" s="3"/>
      <c r="AL9" s="30" t="s">
        <v>30</v>
      </c>
      <c r="AM9" s="30"/>
      <c r="AN9" s="30"/>
      <c r="AO9" s="30"/>
      <c r="AP9" s="30"/>
      <c r="AQ9" s="30"/>
      <c r="AR9" s="30"/>
      <c r="AS9" s="30"/>
      <c r="AT9" s="30" t="s">
        <v>31</v>
      </c>
      <c r="AU9" s="30"/>
      <c r="AV9" s="30"/>
      <c r="AW9" s="30"/>
      <c r="AX9" s="30"/>
      <c r="AY9" s="30"/>
      <c r="AZ9" s="30"/>
      <c r="BA9" s="30"/>
      <c r="BB9" s="30" t="s">
        <v>32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35</v>
      </c>
      <c r="BM9" s="43"/>
      <c r="BN9" s="44" t="s">
        <v>36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79.02</v>
      </c>
      <c r="J10" s="37"/>
      <c r="K10" s="37"/>
      <c r="L10" s="37"/>
      <c r="M10" s="37"/>
      <c r="N10" s="37"/>
      <c r="O10" s="37"/>
      <c r="P10" s="37">
        <f>データ!P6</f>
        <v>0.4</v>
      </c>
      <c r="Q10" s="37"/>
      <c r="R10" s="37"/>
      <c r="S10" s="37"/>
      <c r="T10" s="37"/>
      <c r="U10" s="37"/>
      <c r="V10" s="37"/>
      <c r="W10" s="37">
        <f>データ!Q6</f>
        <v>64.510000000000005</v>
      </c>
      <c r="X10" s="37"/>
      <c r="Y10" s="37"/>
      <c r="Z10" s="37"/>
      <c r="AA10" s="37"/>
      <c r="AB10" s="37"/>
      <c r="AC10" s="37"/>
      <c r="AD10" s="36">
        <f>データ!R6</f>
        <v>2989</v>
      </c>
      <c r="AE10" s="36"/>
      <c r="AF10" s="36"/>
      <c r="AG10" s="36"/>
      <c r="AH10" s="36"/>
      <c r="AI10" s="36"/>
      <c r="AJ10" s="36"/>
      <c r="AK10" s="2"/>
      <c r="AL10" s="36">
        <f>データ!V6</f>
        <v>1083</v>
      </c>
      <c r="AM10" s="36"/>
      <c r="AN10" s="36"/>
      <c r="AO10" s="36"/>
      <c r="AP10" s="36"/>
      <c r="AQ10" s="36"/>
      <c r="AR10" s="36"/>
      <c r="AS10" s="36"/>
      <c r="AT10" s="37">
        <f>データ!W6</f>
        <v>0.63</v>
      </c>
      <c r="AU10" s="37"/>
      <c r="AV10" s="37"/>
      <c r="AW10" s="37"/>
      <c r="AX10" s="37"/>
      <c r="AY10" s="37"/>
      <c r="AZ10" s="37"/>
      <c r="BA10" s="37"/>
      <c r="BB10" s="37">
        <f>データ!X6</f>
        <v>1719.05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38</v>
      </c>
      <c r="BM10" s="47"/>
      <c r="BN10" s="48" t="s">
        <v>17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27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41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113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9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114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6" t="s">
        <v>44</v>
      </c>
      <c r="C84" s="6"/>
      <c r="D84" s="6"/>
      <c r="E84" s="6" t="s">
        <v>45</v>
      </c>
      <c r="F84" s="6" t="s">
        <v>47</v>
      </c>
      <c r="G84" s="6" t="s">
        <v>48</v>
      </c>
      <c r="H84" s="6" t="s">
        <v>42</v>
      </c>
      <c r="I84" s="6" t="s">
        <v>10</v>
      </c>
      <c r="J84" s="6" t="s">
        <v>49</v>
      </c>
      <c r="K84" s="6" t="s">
        <v>50</v>
      </c>
      <c r="L84" s="6" t="s">
        <v>33</v>
      </c>
      <c r="M84" s="6" t="s">
        <v>37</v>
      </c>
      <c r="N84" s="6" t="s">
        <v>51</v>
      </c>
      <c r="O84" s="6" t="s">
        <v>53</v>
      </c>
    </row>
    <row r="85" spans="1:78" hidden="1" x14ac:dyDescent="0.15">
      <c r="B85" s="6"/>
      <c r="C85" s="6"/>
      <c r="D85" s="6"/>
      <c r="E85" s="6" t="str">
        <f>データ!AI6</f>
        <v>【104.54】</v>
      </c>
      <c r="F85" s="6" t="str">
        <f>データ!AT6</f>
        <v>【65.93】</v>
      </c>
      <c r="G85" s="6" t="str">
        <f>データ!BE6</f>
        <v>【44.25】</v>
      </c>
      <c r="H85" s="6" t="str">
        <f>データ!BP6</f>
        <v>【1,182.11】</v>
      </c>
      <c r="I85" s="6" t="str">
        <f>データ!CA6</f>
        <v>【73.78】</v>
      </c>
      <c r="J85" s="6" t="str">
        <f>データ!CL6</f>
        <v>【220.62】</v>
      </c>
      <c r="K85" s="6" t="str">
        <f>データ!CW6</f>
        <v>【42.22】</v>
      </c>
      <c r="L85" s="6" t="str">
        <f>データ!DH6</f>
        <v>【85.67】</v>
      </c>
      <c r="M85" s="6" t="str">
        <f>データ!DS6</f>
        <v>【28.00】</v>
      </c>
      <c r="N85" s="6" t="str">
        <f>データ!ED6</f>
        <v>【0.03】</v>
      </c>
      <c r="O85" s="6" t="str">
        <f>データ!EO6</f>
        <v>【0.13】</v>
      </c>
    </row>
  </sheetData>
  <sheetProtection algorithmName="SHA-512" hashValue="ary9WOLoWOv0IBYGRUEAuxuPorG7aAYwZvhYKdNLoG0WpC77/YLeym6oQE2RGKX7NEE0SLhnOvFlFuiYfy3CnQ==" saltValue="V1txF70RNCA+bpeN9UwV/g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38" right="0.19685039370078738" top="0.19685039370078738" bottom="0.19685039370078738" header="0.19685039370078738" footer="0.19685039370078738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15">
      <c r="A3" s="14" t="s">
        <v>19</v>
      </c>
      <c r="B3" s="16" t="s">
        <v>34</v>
      </c>
      <c r="C3" s="16" t="s">
        <v>58</v>
      </c>
      <c r="D3" s="16" t="s">
        <v>59</v>
      </c>
      <c r="E3" s="16" t="s">
        <v>5</v>
      </c>
      <c r="F3" s="16" t="s">
        <v>4</v>
      </c>
      <c r="G3" s="16" t="s">
        <v>25</v>
      </c>
      <c r="H3" s="74" t="s">
        <v>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54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8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61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52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46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29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62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15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63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64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66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67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68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69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70</v>
      </c>
      <c r="B5" s="18"/>
      <c r="C5" s="18"/>
      <c r="D5" s="18"/>
      <c r="E5" s="18"/>
      <c r="F5" s="18"/>
      <c r="G5" s="18"/>
      <c r="H5" s="23" t="s">
        <v>57</v>
      </c>
      <c r="I5" s="23" t="s">
        <v>71</v>
      </c>
      <c r="J5" s="23" t="s">
        <v>72</v>
      </c>
      <c r="K5" s="23" t="s">
        <v>73</v>
      </c>
      <c r="L5" s="23" t="s">
        <v>74</v>
      </c>
      <c r="M5" s="23" t="s">
        <v>6</v>
      </c>
      <c r="N5" s="23" t="s">
        <v>75</v>
      </c>
      <c r="O5" s="23" t="s">
        <v>76</v>
      </c>
      <c r="P5" s="23" t="s">
        <v>77</v>
      </c>
      <c r="Q5" s="23" t="s">
        <v>78</v>
      </c>
      <c r="R5" s="23" t="s">
        <v>79</v>
      </c>
      <c r="S5" s="23" t="s">
        <v>80</v>
      </c>
      <c r="T5" s="23" t="s">
        <v>81</v>
      </c>
      <c r="U5" s="23" t="s">
        <v>65</v>
      </c>
      <c r="V5" s="23" t="s">
        <v>82</v>
      </c>
      <c r="W5" s="23" t="s">
        <v>83</v>
      </c>
      <c r="X5" s="23" t="s">
        <v>84</v>
      </c>
      <c r="Y5" s="23" t="s">
        <v>85</v>
      </c>
      <c r="Z5" s="23" t="s">
        <v>86</v>
      </c>
      <c r="AA5" s="23" t="s">
        <v>87</v>
      </c>
      <c r="AB5" s="23" t="s">
        <v>88</v>
      </c>
      <c r="AC5" s="23" t="s">
        <v>89</v>
      </c>
      <c r="AD5" s="23" t="s">
        <v>90</v>
      </c>
      <c r="AE5" s="23" t="s">
        <v>92</v>
      </c>
      <c r="AF5" s="23" t="s">
        <v>93</v>
      </c>
      <c r="AG5" s="23" t="s">
        <v>94</v>
      </c>
      <c r="AH5" s="23" t="s">
        <v>95</v>
      </c>
      <c r="AI5" s="23" t="s">
        <v>44</v>
      </c>
      <c r="AJ5" s="23" t="s">
        <v>85</v>
      </c>
      <c r="AK5" s="23" t="s">
        <v>86</v>
      </c>
      <c r="AL5" s="23" t="s">
        <v>87</v>
      </c>
      <c r="AM5" s="23" t="s">
        <v>88</v>
      </c>
      <c r="AN5" s="23" t="s">
        <v>89</v>
      </c>
      <c r="AO5" s="23" t="s">
        <v>90</v>
      </c>
      <c r="AP5" s="23" t="s">
        <v>92</v>
      </c>
      <c r="AQ5" s="23" t="s">
        <v>93</v>
      </c>
      <c r="AR5" s="23" t="s">
        <v>94</v>
      </c>
      <c r="AS5" s="23" t="s">
        <v>95</v>
      </c>
      <c r="AT5" s="23" t="s">
        <v>91</v>
      </c>
      <c r="AU5" s="23" t="s">
        <v>85</v>
      </c>
      <c r="AV5" s="23" t="s">
        <v>86</v>
      </c>
      <c r="AW5" s="23" t="s">
        <v>87</v>
      </c>
      <c r="AX5" s="23" t="s">
        <v>88</v>
      </c>
      <c r="AY5" s="23" t="s">
        <v>89</v>
      </c>
      <c r="AZ5" s="23" t="s">
        <v>90</v>
      </c>
      <c r="BA5" s="23" t="s">
        <v>92</v>
      </c>
      <c r="BB5" s="23" t="s">
        <v>93</v>
      </c>
      <c r="BC5" s="23" t="s">
        <v>94</v>
      </c>
      <c r="BD5" s="23" t="s">
        <v>95</v>
      </c>
      <c r="BE5" s="23" t="s">
        <v>91</v>
      </c>
      <c r="BF5" s="23" t="s">
        <v>85</v>
      </c>
      <c r="BG5" s="23" t="s">
        <v>86</v>
      </c>
      <c r="BH5" s="23" t="s">
        <v>87</v>
      </c>
      <c r="BI5" s="23" t="s">
        <v>88</v>
      </c>
      <c r="BJ5" s="23" t="s">
        <v>89</v>
      </c>
      <c r="BK5" s="23" t="s">
        <v>90</v>
      </c>
      <c r="BL5" s="23" t="s">
        <v>92</v>
      </c>
      <c r="BM5" s="23" t="s">
        <v>93</v>
      </c>
      <c r="BN5" s="23" t="s">
        <v>94</v>
      </c>
      <c r="BO5" s="23" t="s">
        <v>95</v>
      </c>
      <c r="BP5" s="23" t="s">
        <v>91</v>
      </c>
      <c r="BQ5" s="23" t="s">
        <v>85</v>
      </c>
      <c r="BR5" s="23" t="s">
        <v>86</v>
      </c>
      <c r="BS5" s="23" t="s">
        <v>87</v>
      </c>
      <c r="BT5" s="23" t="s">
        <v>88</v>
      </c>
      <c r="BU5" s="23" t="s">
        <v>89</v>
      </c>
      <c r="BV5" s="23" t="s">
        <v>90</v>
      </c>
      <c r="BW5" s="23" t="s">
        <v>92</v>
      </c>
      <c r="BX5" s="23" t="s">
        <v>93</v>
      </c>
      <c r="BY5" s="23" t="s">
        <v>94</v>
      </c>
      <c r="BZ5" s="23" t="s">
        <v>95</v>
      </c>
      <c r="CA5" s="23" t="s">
        <v>91</v>
      </c>
      <c r="CB5" s="23" t="s">
        <v>85</v>
      </c>
      <c r="CC5" s="23" t="s">
        <v>86</v>
      </c>
      <c r="CD5" s="23" t="s">
        <v>87</v>
      </c>
      <c r="CE5" s="23" t="s">
        <v>88</v>
      </c>
      <c r="CF5" s="23" t="s">
        <v>89</v>
      </c>
      <c r="CG5" s="23" t="s">
        <v>90</v>
      </c>
      <c r="CH5" s="23" t="s">
        <v>92</v>
      </c>
      <c r="CI5" s="23" t="s">
        <v>93</v>
      </c>
      <c r="CJ5" s="23" t="s">
        <v>94</v>
      </c>
      <c r="CK5" s="23" t="s">
        <v>95</v>
      </c>
      <c r="CL5" s="23" t="s">
        <v>91</v>
      </c>
      <c r="CM5" s="23" t="s">
        <v>85</v>
      </c>
      <c r="CN5" s="23" t="s">
        <v>86</v>
      </c>
      <c r="CO5" s="23" t="s">
        <v>87</v>
      </c>
      <c r="CP5" s="23" t="s">
        <v>88</v>
      </c>
      <c r="CQ5" s="23" t="s">
        <v>89</v>
      </c>
      <c r="CR5" s="23" t="s">
        <v>90</v>
      </c>
      <c r="CS5" s="23" t="s">
        <v>92</v>
      </c>
      <c r="CT5" s="23" t="s">
        <v>93</v>
      </c>
      <c r="CU5" s="23" t="s">
        <v>94</v>
      </c>
      <c r="CV5" s="23" t="s">
        <v>95</v>
      </c>
      <c r="CW5" s="23" t="s">
        <v>91</v>
      </c>
      <c r="CX5" s="23" t="s">
        <v>85</v>
      </c>
      <c r="CY5" s="23" t="s">
        <v>86</v>
      </c>
      <c r="CZ5" s="23" t="s">
        <v>87</v>
      </c>
      <c r="DA5" s="23" t="s">
        <v>88</v>
      </c>
      <c r="DB5" s="23" t="s">
        <v>89</v>
      </c>
      <c r="DC5" s="23" t="s">
        <v>90</v>
      </c>
      <c r="DD5" s="23" t="s">
        <v>92</v>
      </c>
      <c r="DE5" s="23" t="s">
        <v>93</v>
      </c>
      <c r="DF5" s="23" t="s">
        <v>94</v>
      </c>
      <c r="DG5" s="23" t="s">
        <v>95</v>
      </c>
      <c r="DH5" s="23" t="s">
        <v>91</v>
      </c>
      <c r="DI5" s="23" t="s">
        <v>85</v>
      </c>
      <c r="DJ5" s="23" t="s">
        <v>86</v>
      </c>
      <c r="DK5" s="23" t="s">
        <v>87</v>
      </c>
      <c r="DL5" s="23" t="s">
        <v>88</v>
      </c>
      <c r="DM5" s="23" t="s">
        <v>89</v>
      </c>
      <c r="DN5" s="23" t="s">
        <v>90</v>
      </c>
      <c r="DO5" s="23" t="s">
        <v>92</v>
      </c>
      <c r="DP5" s="23" t="s">
        <v>93</v>
      </c>
      <c r="DQ5" s="23" t="s">
        <v>94</v>
      </c>
      <c r="DR5" s="23" t="s">
        <v>95</v>
      </c>
      <c r="DS5" s="23" t="s">
        <v>91</v>
      </c>
      <c r="DT5" s="23" t="s">
        <v>85</v>
      </c>
      <c r="DU5" s="23" t="s">
        <v>86</v>
      </c>
      <c r="DV5" s="23" t="s">
        <v>87</v>
      </c>
      <c r="DW5" s="23" t="s">
        <v>88</v>
      </c>
      <c r="DX5" s="23" t="s">
        <v>89</v>
      </c>
      <c r="DY5" s="23" t="s">
        <v>90</v>
      </c>
      <c r="DZ5" s="23" t="s">
        <v>92</v>
      </c>
      <c r="EA5" s="23" t="s">
        <v>93</v>
      </c>
      <c r="EB5" s="23" t="s">
        <v>94</v>
      </c>
      <c r="EC5" s="23" t="s">
        <v>95</v>
      </c>
      <c r="ED5" s="23" t="s">
        <v>91</v>
      </c>
      <c r="EE5" s="23" t="s">
        <v>85</v>
      </c>
      <c r="EF5" s="23" t="s">
        <v>86</v>
      </c>
      <c r="EG5" s="23" t="s">
        <v>87</v>
      </c>
      <c r="EH5" s="23" t="s">
        <v>88</v>
      </c>
      <c r="EI5" s="23" t="s">
        <v>89</v>
      </c>
      <c r="EJ5" s="23" t="s">
        <v>90</v>
      </c>
      <c r="EK5" s="23" t="s">
        <v>92</v>
      </c>
      <c r="EL5" s="23" t="s">
        <v>93</v>
      </c>
      <c r="EM5" s="23" t="s">
        <v>94</v>
      </c>
      <c r="EN5" s="23" t="s">
        <v>95</v>
      </c>
      <c r="EO5" s="23" t="s">
        <v>91</v>
      </c>
    </row>
    <row r="6" spans="1:148" s="13" customFormat="1" x14ac:dyDescent="0.15">
      <c r="A6" s="14" t="s">
        <v>96</v>
      </c>
      <c r="B6" s="19">
        <f t="shared" ref="B6:X6" si="1">B7</f>
        <v>2022</v>
      </c>
      <c r="C6" s="19">
        <f t="shared" si="1"/>
        <v>82015</v>
      </c>
      <c r="D6" s="19">
        <f t="shared" si="1"/>
        <v>46</v>
      </c>
      <c r="E6" s="19">
        <f t="shared" si="1"/>
        <v>17</v>
      </c>
      <c r="F6" s="19">
        <f t="shared" si="1"/>
        <v>4</v>
      </c>
      <c r="G6" s="19">
        <f t="shared" si="1"/>
        <v>0</v>
      </c>
      <c r="H6" s="19" t="str">
        <f t="shared" si="1"/>
        <v>茨城県　水戸市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特定環境保全公共下水道</v>
      </c>
      <c r="L6" s="19" t="str">
        <f t="shared" si="1"/>
        <v>D2</v>
      </c>
      <c r="M6" s="19" t="str">
        <f t="shared" si="1"/>
        <v>自治体職員</v>
      </c>
      <c r="N6" s="24" t="str">
        <f t="shared" si="1"/>
        <v>-</v>
      </c>
      <c r="O6" s="24">
        <f t="shared" si="1"/>
        <v>79.02</v>
      </c>
      <c r="P6" s="24">
        <f t="shared" si="1"/>
        <v>0.4</v>
      </c>
      <c r="Q6" s="24">
        <f t="shared" si="1"/>
        <v>64.510000000000005</v>
      </c>
      <c r="R6" s="24">
        <f t="shared" si="1"/>
        <v>2989</v>
      </c>
      <c r="S6" s="24">
        <f t="shared" si="1"/>
        <v>270010</v>
      </c>
      <c r="T6" s="24">
        <f t="shared" si="1"/>
        <v>217.32</v>
      </c>
      <c r="U6" s="24">
        <f t="shared" si="1"/>
        <v>1242.45</v>
      </c>
      <c r="V6" s="24">
        <f t="shared" si="1"/>
        <v>1083</v>
      </c>
      <c r="W6" s="24">
        <f t="shared" si="1"/>
        <v>0.63</v>
      </c>
      <c r="X6" s="24">
        <f t="shared" si="1"/>
        <v>1719.05</v>
      </c>
      <c r="Y6" s="28">
        <f t="shared" ref="Y6:AH6" si="2">IF(Y7="",NA(),Y7)</f>
        <v>101.03</v>
      </c>
      <c r="Z6" s="28">
        <f t="shared" si="2"/>
        <v>101.08</v>
      </c>
      <c r="AA6" s="28">
        <f t="shared" si="2"/>
        <v>101.08</v>
      </c>
      <c r="AB6" s="28">
        <f t="shared" si="2"/>
        <v>101.11</v>
      </c>
      <c r="AC6" s="28">
        <f t="shared" si="2"/>
        <v>101.16</v>
      </c>
      <c r="AD6" s="28">
        <f t="shared" si="2"/>
        <v>101.72</v>
      </c>
      <c r="AE6" s="28">
        <f t="shared" si="2"/>
        <v>102.73</v>
      </c>
      <c r="AF6" s="28">
        <f t="shared" si="2"/>
        <v>105.78</v>
      </c>
      <c r="AG6" s="28">
        <f t="shared" si="2"/>
        <v>106.09</v>
      </c>
      <c r="AH6" s="28">
        <f t="shared" si="2"/>
        <v>106.44</v>
      </c>
      <c r="AI6" s="24" t="str">
        <f>IF(AI7="","",IF(AI7="-","【-】","【"&amp;SUBSTITUTE(TEXT(AI7,"#,##0.00"),"-","△")&amp;"】"))</f>
        <v>【104.54】</v>
      </c>
      <c r="AJ6" s="24">
        <f t="shared" ref="AJ6:AS6" si="3">IF(AJ7="",NA(),AJ7)</f>
        <v>0</v>
      </c>
      <c r="AK6" s="24">
        <f t="shared" si="3"/>
        <v>0</v>
      </c>
      <c r="AL6" s="24">
        <f t="shared" si="3"/>
        <v>0</v>
      </c>
      <c r="AM6" s="24">
        <f t="shared" si="3"/>
        <v>0</v>
      </c>
      <c r="AN6" s="24">
        <f t="shared" si="3"/>
        <v>0</v>
      </c>
      <c r="AO6" s="28">
        <f t="shared" si="3"/>
        <v>112.88</v>
      </c>
      <c r="AP6" s="28">
        <f t="shared" si="3"/>
        <v>94.97</v>
      </c>
      <c r="AQ6" s="28">
        <f t="shared" si="3"/>
        <v>63.96</v>
      </c>
      <c r="AR6" s="28">
        <f t="shared" si="3"/>
        <v>69.42</v>
      </c>
      <c r="AS6" s="28">
        <f t="shared" si="3"/>
        <v>72.86</v>
      </c>
      <c r="AT6" s="24" t="str">
        <f>IF(AT7="","",IF(AT7="-","【-】","【"&amp;SUBSTITUTE(TEXT(AT7,"#,##0.00"),"-","△")&amp;"】"))</f>
        <v>【65.93】</v>
      </c>
      <c r="AU6" s="28">
        <f t="shared" ref="AU6:BD6" si="4">IF(AU7="",NA(),AU7)</f>
        <v>2</v>
      </c>
      <c r="AV6" s="28">
        <f t="shared" si="4"/>
        <v>0.87</v>
      </c>
      <c r="AW6" s="28">
        <f t="shared" si="4"/>
        <v>0.87</v>
      </c>
      <c r="AX6" s="28">
        <f t="shared" si="4"/>
        <v>1.87</v>
      </c>
      <c r="AY6" s="28">
        <f t="shared" si="4"/>
        <v>1.1200000000000001</v>
      </c>
      <c r="AZ6" s="28">
        <f t="shared" si="4"/>
        <v>49.18</v>
      </c>
      <c r="BA6" s="28">
        <f t="shared" si="4"/>
        <v>47.72</v>
      </c>
      <c r="BB6" s="28">
        <f t="shared" si="4"/>
        <v>44.24</v>
      </c>
      <c r="BC6" s="28">
        <f t="shared" si="4"/>
        <v>43.07</v>
      </c>
      <c r="BD6" s="28">
        <f t="shared" si="4"/>
        <v>45.42</v>
      </c>
      <c r="BE6" s="24" t="str">
        <f>IF(BE7="","",IF(BE7="-","【-】","【"&amp;SUBSTITUTE(TEXT(BE7,"#,##0.00"),"-","△")&amp;"】"))</f>
        <v>【44.25】</v>
      </c>
      <c r="BF6" s="28">
        <f t="shared" ref="BF6:BO6" si="5">IF(BF7="",NA(),BF7)</f>
        <v>3299.89</v>
      </c>
      <c r="BG6" s="28">
        <f t="shared" si="5"/>
        <v>2895.92</v>
      </c>
      <c r="BH6" s="28">
        <f t="shared" si="5"/>
        <v>2398.89</v>
      </c>
      <c r="BI6" s="28">
        <f t="shared" si="5"/>
        <v>1936.21</v>
      </c>
      <c r="BJ6" s="28">
        <f t="shared" si="5"/>
        <v>1537.54</v>
      </c>
      <c r="BK6" s="28">
        <f t="shared" si="5"/>
        <v>1194.1500000000001</v>
      </c>
      <c r="BL6" s="28">
        <f t="shared" si="5"/>
        <v>1206.79</v>
      </c>
      <c r="BM6" s="28">
        <f t="shared" si="5"/>
        <v>1258.43</v>
      </c>
      <c r="BN6" s="28">
        <f t="shared" si="5"/>
        <v>1163.75</v>
      </c>
      <c r="BO6" s="28">
        <f t="shared" si="5"/>
        <v>1195.47</v>
      </c>
      <c r="BP6" s="24" t="str">
        <f>IF(BP7="","",IF(BP7="-","【-】","【"&amp;SUBSTITUTE(TEXT(BP7,"#,##0.00"),"-","△")&amp;"】"))</f>
        <v>【1,182.11】</v>
      </c>
      <c r="BQ6" s="28">
        <f t="shared" ref="BQ6:BZ6" si="6">IF(BQ7="",NA(),BQ7)</f>
        <v>100</v>
      </c>
      <c r="BR6" s="28">
        <f t="shared" si="6"/>
        <v>100</v>
      </c>
      <c r="BS6" s="28">
        <f t="shared" si="6"/>
        <v>100</v>
      </c>
      <c r="BT6" s="28">
        <f t="shared" si="6"/>
        <v>100</v>
      </c>
      <c r="BU6" s="28">
        <f t="shared" si="6"/>
        <v>95.59</v>
      </c>
      <c r="BV6" s="28">
        <f t="shared" si="6"/>
        <v>72.260000000000005</v>
      </c>
      <c r="BW6" s="28">
        <f t="shared" si="6"/>
        <v>71.84</v>
      </c>
      <c r="BX6" s="28">
        <f t="shared" si="6"/>
        <v>73.36</v>
      </c>
      <c r="BY6" s="28">
        <f t="shared" si="6"/>
        <v>72.599999999999994</v>
      </c>
      <c r="BZ6" s="28">
        <f t="shared" si="6"/>
        <v>69.430000000000007</v>
      </c>
      <c r="CA6" s="24" t="str">
        <f>IF(CA7="","",IF(CA7="-","【-】","【"&amp;SUBSTITUTE(TEXT(CA7,"#,##0.00"),"-","△")&amp;"】"))</f>
        <v>【73.78】</v>
      </c>
      <c r="CB6" s="28">
        <f t="shared" ref="CB6:CK6" si="7">IF(CB7="",NA(),CB7)</f>
        <v>157.18</v>
      </c>
      <c r="CC6" s="28">
        <f t="shared" si="7"/>
        <v>156.72</v>
      </c>
      <c r="CD6" s="28">
        <f t="shared" si="7"/>
        <v>155.26</v>
      </c>
      <c r="CE6" s="28">
        <f t="shared" si="7"/>
        <v>155.87</v>
      </c>
      <c r="CF6" s="28">
        <f t="shared" si="7"/>
        <v>161.44</v>
      </c>
      <c r="CG6" s="28">
        <f t="shared" si="7"/>
        <v>230.02</v>
      </c>
      <c r="CH6" s="28">
        <f t="shared" si="7"/>
        <v>228.47</v>
      </c>
      <c r="CI6" s="28">
        <f t="shared" si="7"/>
        <v>224.88</v>
      </c>
      <c r="CJ6" s="28">
        <f t="shared" si="7"/>
        <v>228.64</v>
      </c>
      <c r="CK6" s="28">
        <f t="shared" si="7"/>
        <v>239.46</v>
      </c>
      <c r="CL6" s="24" t="str">
        <f>IF(CL7="","",IF(CL7="-","【-】","【"&amp;SUBSTITUTE(TEXT(CL7,"#,##0.00"),"-","△")&amp;"】"))</f>
        <v>【220.62】</v>
      </c>
      <c r="CM6" s="28">
        <f t="shared" ref="CM6:CV6" si="8">IF(CM7="",NA(),CM7)</f>
        <v>65.87</v>
      </c>
      <c r="CN6" s="28">
        <f t="shared" si="8"/>
        <v>74.400000000000006</v>
      </c>
      <c r="CO6" s="28">
        <f t="shared" si="8"/>
        <v>73.2</v>
      </c>
      <c r="CP6" s="28">
        <f t="shared" si="8"/>
        <v>76.53</v>
      </c>
      <c r="CQ6" s="28">
        <f t="shared" si="8"/>
        <v>68.13</v>
      </c>
      <c r="CR6" s="28">
        <f t="shared" si="8"/>
        <v>42.56</v>
      </c>
      <c r="CS6" s="28">
        <f t="shared" si="8"/>
        <v>42.47</v>
      </c>
      <c r="CT6" s="28">
        <f t="shared" si="8"/>
        <v>42.4</v>
      </c>
      <c r="CU6" s="28">
        <f t="shared" si="8"/>
        <v>42.28</v>
      </c>
      <c r="CV6" s="28">
        <f t="shared" si="8"/>
        <v>41.06</v>
      </c>
      <c r="CW6" s="24" t="str">
        <f>IF(CW7="","",IF(CW7="-","【-】","【"&amp;SUBSTITUTE(TEXT(CW7,"#,##0.00"),"-","△")&amp;"】"))</f>
        <v>【42.22】</v>
      </c>
      <c r="CX6" s="28">
        <f t="shared" ref="CX6:DG6" si="9">IF(CX7="",NA(),CX7)</f>
        <v>93.84</v>
      </c>
      <c r="CY6" s="28">
        <f t="shared" si="9"/>
        <v>94.11</v>
      </c>
      <c r="CZ6" s="28">
        <f t="shared" si="9"/>
        <v>93.68</v>
      </c>
      <c r="DA6" s="28">
        <f t="shared" si="9"/>
        <v>96.32</v>
      </c>
      <c r="DB6" s="28">
        <f t="shared" si="9"/>
        <v>98.52</v>
      </c>
      <c r="DC6" s="28">
        <f t="shared" si="9"/>
        <v>83.32</v>
      </c>
      <c r="DD6" s="28">
        <f t="shared" si="9"/>
        <v>83.75</v>
      </c>
      <c r="DE6" s="28">
        <f t="shared" si="9"/>
        <v>84.19</v>
      </c>
      <c r="DF6" s="28">
        <f t="shared" si="9"/>
        <v>84.34</v>
      </c>
      <c r="DG6" s="28">
        <f t="shared" si="9"/>
        <v>84.34</v>
      </c>
      <c r="DH6" s="24" t="str">
        <f>IF(DH7="","",IF(DH7="-","【-】","【"&amp;SUBSTITUTE(TEXT(DH7,"#,##0.00"),"-","△")&amp;"】"))</f>
        <v>【85.67】</v>
      </c>
      <c r="DI6" s="28">
        <f t="shared" ref="DI6:DR6" si="10">IF(DI7="",NA(),DI7)</f>
        <v>13.44</v>
      </c>
      <c r="DJ6" s="28">
        <f t="shared" si="10"/>
        <v>15.81</v>
      </c>
      <c r="DK6" s="28">
        <f t="shared" si="10"/>
        <v>18.829999999999998</v>
      </c>
      <c r="DL6" s="28">
        <f t="shared" si="10"/>
        <v>21.86</v>
      </c>
      <c r="DM6" s="28">
        <f t="shared" si="10"/>
        <v>24.79</v>
      </c>
      <c r="DN6" s="28">
        <f t="shared" si="10"/>
        <v>24.68</v>
      </c>
      <c r="DO6" s="28">
        <f t="shared" si="10"/>
        <v>24.68</v>
      </c>
      <c r="DP6" s="28">
        <f t="shared" si="10"/>
        <v>21.36</v>
      </c>
      <c r="DQ6" s="28">
        <f t="shared" si="10"/>
        <v>22.79</v>
      </c>
      <c r="DR6" s="28">
        <f t="shared" si="10"/>
        <v>24.8</v>
      </c>
      <c r="DS6" s="24" t="str">
        <f>IF(DS7="","",IF(DS7="-","【-】","【"&amp;SUBSTITUTE(TEXT(DS7,"#,##0.00"),"-","△")&amp;"】"))</f>
        <v>【28.00】</v>
      </c>
      <c r="DT6" s="24">
        <f t="shared" ref="DT6:EC6" si="11">IF(DT7="",NA(),DT7)</f>
        <v>0</v>
      </c>
      <c r="DU6" s="24">
        <f t="shared" si="11"/>
        <v>0</v>
      </c>
      <c r="DV6" s="24">
        <f t="shared" si="11"/>
        <v>0</v>
      </c>
      <c r="DW6" s="24">
        <f t="shared" si="11"/>
        <v>0</v>
      </c>
      <c r="DX6" s="24">
        <f t="shared" si="11"/>
        <v>0</v>
      </c>
      <c r="DY6" s="28">
        <f t="shared" si="11"/>
        <v>0.01</v>
      </c>
      <c r="DZ6" s="28">
        <f t="shared" si="11"/>
        <v>8.6199999999999992</v>
      </c>
      <c r="EA6" s="28">
        <f t="shared" si="11"/>
        <v>0.01</v>
      </c>
      <c r="EB6" s="28">
        <f t="shared" si="11"/>
        <v>0.01</v>
      </c>
      <c r="EC6" s="28">
        <f t="shared" si="11"/>
        <v>0.02</v>
      </c>
      <c r="ED6" s="24" t="str">
        <f>IF(ED7="","",IF(ED7="-","【-】","【"&amp;SUBSTITUTE(TEXT(ED7,"#,##0.00"),"-","△")&amp;"】"))</f>
        <v>【0.03】</v>
      </c>
      <c r="EE6" s="24">
        <f t="shared" ref="EE6:EN6" si="12">IF(EE7="",NA(),EE7)</f>
        <v>0</v>
      </c>
      <c r="EF6" s="24">
        <f t="shared" si="12"/>
        <v>0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>
        <f t="shared" si="12"/>
        <v>0.13</v>
      </c>
      <c r="EK6" s="28">
        <f t="shared" si="12"/>
        <v>0.36</v>
      </c>
      <c r="EL6" s="28">
        <f t="shared" si="12"/>
        <v>0.39</v>
      </c>
      <c r="EM6" s="28">
        <f t="shared" si="12"/>
        <v>0.1</v>
      </c>
      <c r="EN6" s="28">
        <f t="shared" si="12"/>
        <v>0.08</v>
      </c>
      <c r="EO6" s="24" t="str">
        <f>IF(EO7="","",IF(EO7="-","【-】","【"&amp;SUBSTITUTE(TEXT(EO7,"#,##0.00"),"-","△")&amp;"】"))</f>
        <v>【0.13】</v>
      </c>
    </row>
    <row r="7" spans="1:148" s="13" customFormat="1" x14ac:dyDescent="0.15">
      <c r="A7" s="14"/>
      <c r="B7" s="20">
        <v>2022</v>
      </c>
      <c r="C7" s="20">
        <v>82015</v>
      </c>
      <c r="D7" s="20">
        <v>46</v>
      </c>
      <c r="E7" s="20">
        <v>17</v>
      </c>
      <c r="F7" s="20">
        <v>4</v>
      </c>
      <c r="G7" s="20">
        <v>0</v>
      </c>
      <c r="H7" s="20" t="s">
        <v>97</v>
      </c>
      <c r="I7" s="20" t="s">
        <v>98</v>
      </c>
      <c r="J7" s="20" t="s">
        <v>99</v>
      </c>
      <c r="K7" s="20" t="s">
        <v>12</v>
      </c>
      <c r="L7" s="20" t="s">
        <v>100</v>
      </c>
      <c r="M7" s="20" t="s">
        <v>101</v>
      </c>
      <c r="N7" s="25" t="s">
        <v>102</v>
      </c>
      <c r="O7" s="25">
        <v>79.02</v>
      </c>
      <c r="P7" s="25">
        <v>0.4</v>
      </c>
      <c r="Q7" s="25">
        <v>64.510000000000005</v>
      </c>
      <c r="R7" s="25">
        <v>2989</v>
      </c>
      <c r="S7" s="25">
        <v>270010</v>
      </c>
      <c r="T7" s="25">
        <v>217.32</v>
      </c>
      <c r="U7" s="25">
        <v>1242.45</v>
      </c>
      <c r="V7" s="25">
        <v>1083</v>
      </c>
      <c r="W7" s="25">
        <v>0.63</v>
      </c>
      <c r="X7" s="25">
        <v>1719.05</v>
      </c>
      <c r="Y7" s="25">
        <v>101.03</v>
      </c>
      <c r="Z7" s="25">
        <v>101.08</v>
      </c>
      <c r="AA7" s="25">
        <v>101.08</v>
      </c>
      <c r="AB7" s="25">
        <v>101.11</v>
      </c>
      <c r="AC7" s="25">
        <v>101.16</v>
      </c>
      <c r="AD7" s="25">
        <v>101.72</v>
      </c>
      <c r="AE7" s="25">
        <v>102.73</v>
      </c>
      <c r="AF7" s="25">
        <v>105.78</v>
      </c>
      <c r="AG7" s="25">
        <v>106.09</v>
      </c>
      <c r="AH7" s="25">
        <v>106.44</v>
      </c>
      <c r="AI7" s="25">
        <v>104.54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112.88</v>
      </c>
      <c r="AP7" s="25">
        <v>94.97</v>
      </c>
      <c r="AQ7" s="25">
        <v>63.96</v>
      </c>
      <c r="AR7" s="25">
        <v>69.42</v>
      </c>
      <c r="AS7" s="25">
        <v>72.86</v>
      </c>
      <c r="AT7" s="25">
        <v>65.930000000000007</v>
      </c>
      <c r="AU7" s="25">
        <v>2</v>
      </c>
      <c r="AV7" s="25">
        <v>0.87</v>
      </c>
      <c r="AW7" s="25">
        <v>0.87</v>
      </c>
      <c r="AX7" s="25">
        <v>1.87</v>
      </c>
      <c r="AY7" s="25">
        <v>1.1200000000000001</v>
      </c>
      <c r="AZ7" s="25">
        <v>49.18</v>
      </c>
      <c r="BA7" s="25">
        <v>47.72</v>
      </c>
      <c r="BB7" s="25">
        <v>44.24</v>
      </c>
      <c r="BC7" s="25">
        <v>43.07</v>
      </c>
      <c r="BD7" s="25">
        <v>45.42</v>
      </c>
      <c r="BE7" s="25">
        <v>44.25</v>
      </c>
      <c r="BF7" s="25">
        <v>3299.89</v>
      </c>
      <c r="BG7" s="25">
        <v>2895.92</v>
      </c>
      <c r="BH7" s="25">
        <v>2398.89</v>
      </c>
      <c r="BI7" s="25">
        <v>1936.21</v>
      </c>
      <c r="BJ7" s="25">
        <v>1537.54</v>
      </c>
      <c r="BK7" s="25">
        <v>1194.1500000000001</v>
      </c>
      <c r="BL7" s="25">
        <v>1206.79</v>
      </c>
      <c r="BM7" s="25">
        <v>1258.43</v>
      </c>
      <c r="BN7" s="25">
        <v>1163.75</v>
      </c>
      <c r="BO7" s="25">
        <v>1195.47</v>
      </c>
      <c r="BP7" s="25">
        <v>1182.1099999999999</v>
      </c>
      <c r="BQ7" s="25">
        <v>100</v>
      </c>
      <c r="BR7" s="25">
        <v>100</v>
      </c>
      <c r="BS7" s="25">
        <v>100</v>
      </c>
      <c r="BT7" s="25">
        <v>100</v>
      </c>
      <c r="BU7" s="25">
        <v>95.59</v>
      </c>
      <c r="BV7" s="25">
        <v>72.260000000000005</v>
      </c>
      <c r="BW7" s="25">
        <v>71.84</v>
      </c>
      <c r="BX7" s="25">
        <v>73.36</v>
      </c>
      <c r="BY7" s="25">
        <v>72.599999999999994</v>
      </c>
      <c r="BZ7" s="25">
        <v>69.430000000000007</v>
      </c>
      <c r="CA7" s="25">
        <v>73.78</v>
      </c>
      <c r="CB7" s="25">
        <v>157.18</v>
      </c>
      <c r="CC7" s="25">
        <v>156.72</v>
      </c>
      <c r="CD7" s="25">
        <v>155.26</v>
      </c>
      <c r="CE7" s="25">
        <v>155.87</v>
      </c>
      <c r="CF7" s="25">
        <v>161.44</v>
      </c>
      <c r="CG7" s="25">
        <v>230.02</v>
      </c>
      <c r="CH7" s="25">
        <v>228.47</v>
      </c>
      <c r="CI7" s="25">
        <v>224.88</v>
      </c>
      <c r="CJ7" s="25">
        <v>228.64</v>
      </c>
      <c r="CK7" s="25">
        <v>239.46</v>
      </c>
      <c r="CL7" s="25">
        <v>220.62</v>
      </c>
      <c r="CM7" s="25">
        <v>65.87</v>
      </c>
      <c r="CN7" s="25">
        <v>74.400000000000006</v>
      </c>
      <c r="CO7" s="25">
        <v>73.2</v>
      </c>
      <c r="CP7" s="25">
        <v>76.53</v>
      </c>
      <c r="CQ7" s="25">
        <v>68.13</v>
      </c>
      <c r="CR7" s="25">
        <v>42.56</v>
      </c>
      <c r="CS7" s="25">
        <v>42.47</v>
      </c>
      <c r="CT7" s="25">
        <v>42.4</v>
      </c>
      <c r="CU7" s="25">
        <v>42.28</v>
      </c>
      <c r="CV7" s="25">
        <v>41.06</v>
      </c>
      <c r="CW7" s="25">
        <v>42.22</v>
      </c>
      <c r="CX7" s="25">
        <v>93.84</v>
      </c>
      <c r="CY7" s="25">
        <v>94.11</v>
      </c>
      <c r="CZ7" s="25">
        <v>93.68</v>
      </c>
      <c r="DA7" s="25">
        <v>96.32</v>
      </c>
      <c r="DB7" s="25">
        <v>98.52</v>
      </c>
      <c r="DC7" s="25">
        <v>83.32</v>
      </c>
      <c r="DD7" s="25">
        <v>83.75</v>
      </c>
      <c r="DE7" s="25">
        <v>84.19</v>
      </c>
      <c r="DF7" s="25">
        <v>84.34</v>
      </c>
      <c r="DG7" s="25">
        <v>84.34</v>
      </c>
      <c r="DH7" s="25">
        <v>85.67</v>
      </c>
      <c r="DI7" s="25">
        <v>13.44</v>
      </c>
      <c r="DJ7" s="25">
        <v>15.81</v>
      </c>
      <c r="DK7" s="25">
        <v>18.829999999999998</v>
      </c>
      <c r="DL7" s="25">
        <v>21.86</v>
      </c>
      <c r="DM7" s="25">
        <v>24.79</v>
      </c>
      <c r="DN7" s="25">
        <v>24.68</v>
      </c>
      <c r="DO7" s="25">
        <v>24.68</v>
      </c>
      <c r="DP7" s="25">
        <v>21.36</v>
      </c>
      <c r="DQ7" s="25">
        <v>22.79</v>
      </c>
      <c r="DR7" s="25">
        <v>24.8</v>
      </c>
      <c r="DS7" s="25">
        <v>28</v>
      </c>
      <c r="DT7" s="25">
        <v>0</v>
      </c>
      <c r="DU7" s="25">
        <v>0</v>
      </c>
      <c r="DV7" s="25">
        <v>0</v>
      </c>
      <c r="DW7" s="25">
        <v>0</v>
      </c>
      <c r="DX7" s="25">
        <v>0</v>
      </c>
      <c r="DY7" s="25">
        <v>0.01</v>
      </c>
      <c r="DZ7" s="25">
        <v>8.6199999999999992</v>
      </c>
      <c r="EA7" s="25">
        <v>0.01</v>
      </c>
      <c r="EB7" s="25">
        <v>0.01</v>
      </c>
      <c r="EC7" s="25">
        <v>0.02</v>
      </c>
      <c r="ED7" s="25">
        <v>0.03</v>
      </c>
      <c r="EE7" s="25">
        <v>0</v>
      </c>
      <c r="EF7" s="25">
        <v>0</v>
      </c>
      <c r="EG7" s="25">
        <v>0</v>
      </c>
      <c r="EH7" s="25">
        <v>0</v>
      </c>
      <c r="EI7" s="25">
        <v>0</v>
      </c>
      <c r="EJ7" s="25">
        <v>0.13</v>
      </c>
      <c r="EK7" s="25">
        <v>0.36</v>
      </c>
      <c r="EL7" s="25">
        <v>0.39</v>
      </c>
      <c r="EM7" s="25">
        <v>0.1</v>
      </c>
      <c r="EN7" s="25">
        <v>0.08</v>
      </c>
      <c r="EO7" s="25">
        <v>0.13</v>
      </c>
    </row>
    <row r="8" spans="1:148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15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15">
      <c r="A10" s="15" t="s">
        <v>34</v>
      </c>
      <c r="B10" s="21">
        <f>DATEVALUE($B7+12-B11&amp;"/1/"&amp;B12)</f>
        <v>47484</v>
      </c>
      <c r="C10" s="22">
        <f>DATEVALUE($B7+12-C11&amp;"/1/"&amp;C12)</f>
        <v>47849</v>
      </c>
      <c r="D10" s="22">
        <f>DATEVALUE($B7+12-D11&amp;"/1/"&amp;D12)</f>
        <v>48215</v>
      </c>
      <c r="E10" s="22">
        <f>DATEVALUE($B7+12-E11&amp;"/1/"&amp;E12)</f>
        <v>48582</v>
      </c>
      <c r="F10" s="22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m</cp:lastModifiedBy>
  <cp:lastPrinted>2024-02-01T04:42:37Z</cp:lastPrinted>
  <dcterms:created xsi:type="dcterms:W3CDTF">2023-12-12T00:54:19Z</dcterms:created>
  <dcterms:modified xsi:type="dcterms:W3CDTF">2024-02-01T04:42:39Z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2024-02-01T02:44:16Z</vt:filetime>
  </property>
</Properties>
</file>