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42_五霞町【済】\"/>
    </mc:Choice>
  </mc:AlternateContent>
  <workbookProtection workbookAlgorithmName="SHA-512" workbookHashValue="sYwIDt/1GQ34h1eb++3zPjwPs1hjFg1YOL6e+he1VVkKOVEqvzF1E+Q79XY385ZNF/1kpG+vnVri+x2xU20wcw==" workbookSaltValue="gW1UhYZRvjErIPgKfCxCL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<sst xmlns="http://schemas.openxmlformats.org/spreadsheetml/2006/main" count="236" uniqueCount="120">
  <si>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</si>
  <si>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</si>
  <si>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</si>
  <si>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</si>
  <si>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</si>
  <si>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</si>
  <si>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</si>
  <si>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</si>
  <si>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</si>
  <si>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</si>
  <si>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</si>
  <si>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</si>
  <si>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</si>
  <si>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</si>
  <si>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</si>
  <si>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</si>
  <si>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</si>
  <si>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</si>
  <si>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</si>
  <si>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</si>
  <si>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</si>
  <si>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</si>
  <si>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</si>
  <si>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</si>
  <si>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</si>
  <si>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</si>
  <si>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</si>
  <si>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</si>
  <si>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</si>
  <si>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</si>
  <si>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</si>
  <si>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</si>
  <si>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</si>
  <si>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</si>
  <si>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</si>
  <si>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</si>
  <si>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</si>
  <si>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</si>
  <si>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</si>
  <si>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</si>
  <si>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</si>
  <si>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</si>
  <si>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</si>
  <si>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</si>
  <si>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</si>
  <si>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</si>
  <si>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</si>
  <si>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</si>
  <si>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</si>
  <si>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</si>
  <si>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</si>
  <si>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</si>
  <si>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</si>
  <si>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</si>
  <si>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</si>
  <si>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</si>
  <si>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</si>
  <si>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</si>
  <si>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</si>
  <si>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</si>
  <si>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</si>
  <si>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</si>
  <si>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</si>
  <si>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</si>
  <si>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</si>
  <si>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</si>
  <si>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</si>
  <si>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</si>
  <si>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</si>
  <si>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</si>
  <si>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</si>
  <si>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</si>
  <si>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</si>
  <si>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</si>
  <si>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</si>
  <si>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</si>
  <si>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</si>
  <si>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</si>
  <si>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</si>
  <si>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</si>
  <si>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</si>
  <si>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</si>
  <si>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</si>
  <si>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</si>
  <si>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</si>
  <si>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</si>
  <si>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</si>
  <si>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</si>
  <si>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</si>
  <si>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</si>
  <si>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</si>
  <si>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</si>
  <si>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</si>
  <si>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</si>
  <si>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</si>
  <si>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</si>
  <si>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</si>
  <si>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</si>
  <si>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</si>
  <si>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</si>
  <si>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</si>
  <si>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</si>
  <si>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</si>
  <si>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</si>
  <si>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</si>
  <si>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</si>
  <si>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</si>
  <si>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</si>
  <si>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</si>
  <si>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</si>
  <si>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</si>
  <si>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</si>
  <si>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</si>
  <si>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</si>
  <si>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</si>
  <si>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</si>
  <si>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</si>
  <si>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収益的収支比率は，人口減少による収益の減少が主な要因と考えられる。早急な人口増加が見込めないことから経費節減を行い改善するよう努力する。
　企業債残高対事業規模比率は，初期投資以降の借り入れがないことから低水準となっている。今後，最適整備構想に基づく老朽化対策を講じる必要があるため，増加傾向となる見込みである。
　経費回収率及び汚水処理原価は，維持管理費が減額したことにより，前年度より改善しているが，更なる経費節減に努める必要である。
　施設利用率及び水洗化率は，類似団体と比較しても良好であるが，今後も，未接続者に対し接続推進を図る必要がある。</t>
    <rPh sb="195" eb="197">
      <t>カイゼン</t>
    </rPh>
    <rPh sb="225" eb="226">
      <t>ゲン</t>
    </rPh>
    <rPh sb="236" eb="238">
      <t>ビゾウ</t>
    </rPh>
    <phoneticPr fontId="4"/>
  </si>
  <si>
    <t xml:space="preserve"> 管渠改善は，現在のところ実施していない。
　終末処理場である水処理センター４ヵ所は，平成6年に大福田地区，平成8年には東部地区，北部地区，平成14年には南部地区の供用が開始され、いずれも経年劣化が進行している。
　今後は，策定した最適整備構想に基づき計画的に施設・管渠の老朽化対策を進める必要がある。</t>
    <rPh sb="130" eb="132">
      <t>シセツ</t>
    </rPh>
    <rPh sb="133" eb="135">
      <t>カンキョ</t>
    </rPh>
    <rPh sb="136" eb="138">
      <t>ロウキュウ</t>
    </rPh>
    <rPh sb="138" eb="139">
      <t>カ</t>
    </rPh>
    <rPh sb="139" eb="141">
      <t>タイサク</t>
    </rPh>
    <phoneticPr fontId="4"/>
  </si>
  <si>
    <t>　農業集落排水事業は，類似団体の平均値に比べ，良好な運営体制であると考えられる。しかし，各施設の老朽化に伴い，施設及び管渠等の更新工事等を実施すると，新たな企業債を発行するなど経営的に厳しい状況になることが予想されるため，財源の確保や更なる経費節減を図ることが必要である。
　また，下水道事業の効率化を図るため特定環境保全公共下水道と農業集落排水事業を統合することも検討する。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</si>
</sst>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26-4865-B000-25F49827BB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B26-4865-B000-25F49827BB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69.930000000000007</c:v>
                </c:pt>
                <c:pt idx="1">
                  <c:v>69.14</c:v>
                </c:pt>
                <c:pt idx="2">
                  <c:v>67.22</c:v>
                </c:pt>
                <c:pt idx="3">
                  <c:v>70.19</c:v>
                </c:pt>
                <c:pt idx="4">
                  <c:v>69.67</c:v>
                </c:pt>
              </c:numCache>
            </c:numRef>
          </c:val>
          <c:extLst>
            <c:ext xmlns:c16="http://schemas.microsoft.com/office/drawing/2014/chart" uri="{C3380CC4-5D6E-409C-BE32-E72D297353CC}">
              <c16:uniqueId val="{00000000-5891-4829-BA7E-CA7FF4D451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5891-4829-BA7E-CA7FF4D451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92.07</c:v>
                </c:pt>
                <c:pt idx="1">
                  <c:v>92.53</c:v>
                </c:pt>
                <c:pt idx="2">
                  <c:v>93.02</c:v>
                </c:pt>
                <c:pt idx="3">
                  <c:v>93.6</c:v>
                </c:pt>
                <c:pt idx="4">
                  <c:v>94.05</c:v>
                </c:pt>
              </c:numCache>
            </c:numRef>
          </c:val>
          <c:extLst>
            <c:ext xmlns:c16="http://schemas.microsoft.com/office/drawing/2014/chart" uri="{C3380CC4-5D6E-409C-BE32-E72D297353CC}">
              <c16:uniqueId val="{00000000-EDE0-4FBA-A425-08874A4420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DE0-4FBA-A425-08874A4420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86.34</c:v>
                </c:pt>
                <c:pt idx="1">
                  <c:v>86.05</c:v>
                </c:pt>
                <c:pt idx="2">
                  <c:v>85.73</c:v>
                </c:pt>
                <c:pt idx="3">
                  <c:v>86.76</c:v>
                </c:pt>
                <c:pt idx="4">
                  <c:v>85.47</c:v>
                </c:pt>
              </c:numCache>
            </c:numRef>
          </c:val>
          <c:extLst>
            <c:ext xmlns:c16="http://schemas.microsoft.com/office/drawing/2014/chart" uri="{C3380CC4-5D6E-409C-BE32-E72D297353CC}">
              <c16:uniqueId val="{00000000-4539-411D-B069-B45D34EE57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9-411D-B069-B45D34EE57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64-44AF-AC49-9DB9D15CA2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64-44AF-AC49-9DB9D15CA2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9-49CA-B97A-26C3EDE2CB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9-49CA-B97A-26C3EDE2CB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AB-4079-B543-F3186AC500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AB-4079-B543-F3186AC500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CE-4B9E-9E38-570384AD99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E-4B9E-9E38-570384AD99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5-484A-957B-3A568B8F5F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845-484A-957B-3A568B8F5F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75.790000000000006</c:v>
                </c:pt>
                <c:pt idx="1">
                  <c:v>75.81</c:v>
                </c:pt>
                <c:pt idx="2">
                  <c:v>75.77</c:v>
                </c:pt>
                <c:pt idx="3">
                  <c:v>59.3</c:v>
                </c:pt>
                <c:pt idx="4">
                  <c:v>64.13</c:v>
                </c:pt>
              </c:numCache>
            </c:numRef>
          </c:val>
          <c:extLst>
            <c:ext xmlns:c16="http://schemas.microsoft.com/office/drawing/2014/chart" uri="{C3380CC4-5D6E-409C-BE32-E72D297353CC}">
              <c16:uniqueId val="{00000000-8751-42CA-9979-8F6E4E532B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751-42CA-9979-8F6E4E532B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233.04</c:v>
                </c:pt>
                <c:pt idx="1">
                  <c:v>235.84</c:v>
                </c:pt>
                <c:pt idx="2">
                  <c:v>238.76</c:v>
                </c:pt>
                <c:pt idx="3">
                  <c:v>307.45</c:v>
                </c:pt>
                <c:pt idx="4">
                  <c:v>289.27</c:v>
                </c:pt>
              </c:numCache>
            </c:numRef>
          </c:val>
          <c:extLst>
            <c:ext xmlns:c16="http://schemas.microsoft.com/office/drawing/2014/chart" uri="{C3380CC4-5D6E-409C-BE32-E72D297353CC}">
              <c16:uniqueId val="{00000000-1AB9-4003-96CC-D56A3AAF6A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1AB9-4003-96CC-D56A3AAF6A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五霞町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8385</v>
      </c>
      <c r="AM8" s="51"/>
      <c r="AN8" s="51"/>
      <c r="AO8" s="51"/>
      <c r="AP8" s="51"/>
      <c r="AQ8" s="51"/>
      <c r="AR8" s="51"/>
      <c r="AS8" s="51"/>
      <c r="AT8" s="46">
        <f>データ!T6</f>
        <v>23.11</v>
      </c>
      <c r="AU8" s="46"/>
      <c r="AV8" s="46"/>
      <c r="AW8" s="46"/>
      <c r="AX8" s="46"/>
      <c r="AY8" s="46"/>
      <c r="AZ8" s="46"/>
      <c r="BA8" s="46"/>
      <c r="BB8" s="46">
        <f>データ!U6</f>
        <v>362.83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29.5</v>
      </c>
      <c r="Q10" s="46"/>
      <c r="R10" s="46"/>
      <c r="S10" s="46"/>
      <c r="T10" s="46"/>
      <c r="U10" s="46"/>
      <c r="V10" s="46"/>
      <c r="W10" s="46">
        <f>データ!Q6</f>
        <v>78.599999999999994</v>
      </c>
      <c r="X10" s="46"/>
      <c r="Y10" s="46"/>
      <c r="Z10" s="46"/>
      <c r="AA10" s="46"/>
      <c r="AB10" s="46"/>
      <c r="AC10" s="46"/>
      <c r="AD10" s="51">
        <f>データ!R6</f>
        <v>4015</v>
      </c>
      <c r="AE10" s="51"/>
      <c r="AF10" s="51"/>
      <c r="AG10" s="51"/>
      <c r="AH10" s="51"/>
      <c r="AI10" s="51"/>
      <c r="AJ10" s="51"/>
      <c r="AK10" s="2"/>
      <c r="AL10" s="51">
        <f>データ!V6</f>
        <v>2470</v>
      </c>
      <c r="AM10" s="51"/>
      <c r="AN10" s="51"/>
      <c r="AO10" s="51"/>
      <c r="AP10" s="51"/>
      <c r="AQ10" s="51"/>
      <c r="AR10" s="51"/>
      <c r="AS10" s="51"/>
      <c r="AT10" s="46">
        <f>データ!W6</f>
        <v>2.21</v>
      </c>
      <c r="AU10" s="46"/>
      <c r="AV10" s="46"/>
      <c r="AW10" s="46"/>
      <c r="AX10" s="46"/>
      <c r="AY10" s="46"/>
      <c r="AZ10" s="46"/>
      <c r="BA10" s="46"/>
      <c r="BB10" s="46">
        <f>データ!X6</f>
        <v>1117.6500000000001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fUBAs42tEjFQb/PkZENanc/qRIbJ/EQgh9niHFNddoLkMqKmAer/aYchVcCRtaP+8UBrZ/QazwFaugnNQcSkSg==" saltValue="zOaNXWrBoRth5AyDmr1A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85421</v>
      </c>
      <c r="D6" s="33">
        <f t="shared" si="3"/>
        <v>47</v>
      </c>
      <c r="E6" s="33">
        <f t="shared" si="3"/>
        <v>17</v>
      </c>
      <c r="F6" s="33">
        <f t="shared" si="3"/>
        <v>5</v>
      </c>
      <c r="G6" s="33">
        <f t="shared" si="3"/>
        <v>0</v>
      </c>
      <c r="H6" s="33" t="str">
        <f t="shared" si="3"/>
        <v>茨城県　五霞町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29.5</v>
      </c>
      <c r="Q6" s="34">
        <f t="shared" si="3"/>
        <v>78.599999999999994</v>
      </c>
      <c r="R6" s="34">
        <f t="shared" si="3"/>
        <v>4015</v>
      </c>
      <c r="S6" s="34">
        <f t="shared" si="3"/>
        <v>8385</v>
      </c>
      <c r="T6" s="34">
        <f t="shared" si="3"/>
        <v>23.11</v>
      </c>
      <c r="U6" s="34">
        <f t="shared" si="3"/>
        <v>362.83</v>
      </c>
      <c r="V6" s="34">
        <f t="shared" si="3"/>
        <v>2470</v>
      </c>
      <c r="W6" s="34">
        <f t="shared" si="3"/>
        <v>2.21</v>
      </c>
      <c r="X6" s="34">
        <f t="shared" si="3"/>
        <v>1117.6500000000001</v>
      </c>
      <c r="Y6" s="35">
        <f>IF(Y7="",NA(),Y7)</f>
        <v>86.34</v>
      </c>
      <c r="Z6" s="35">
        <f t="shared" ref="Z6:AH6" si="4">IF(Z7="",NA(),Z7)</f>
        <v>86.05</v>
      </c>
      <c r="AA6" s="35">
        <f t="shared" si="4"/>
        <v>85.73</v>
      </c>
      <c r="AB6" s="35">
        <f t="shared" si="4"/>
        <v>86.76</v>
      </c>
      <c r="AC6" s="35">
        <f t="shared" si="4"/>
        <v>85.47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75.790000000000006</v>
      </c>
      <c r="BR6" s="35">
        <f t="shared" ref="BR6:BZ6" si="8">IF(BR7="",NA(),BR7)</f>
        <v>75.81</v>
      </c>
      <c r="BS6" s="35">
        <f t="shared" si="8"/>
        <v>75.77</v>
      </c>
      <c r="BT6" s="35">
        <f t="shared" si="8"/>
        <v>59.3</v>
      </c>
      <c r="BU6" s="35">
        <f t="shared" si="8"/>
        <v>64.13</v>
      </c>
      <c r="BV6" s="35">
        <f t="shared" si="8"/>
        <v>55.32</v>
      </c>
      <c r="BW6" s="35">
        <f t="shared" si="8"/>
        <v>59.8</v>
      </c>
      <c r="BX6" s="35">
        <f t="shared" si="8"/>
        <v>57.77</v>
      </c>
      <c r="BY6" s="35">
        <f t="shared" si="8"/>
        <v>57.31</v>
      </c>
      <c r="BZ6" s="35">
        <f t="shared" si="8"/>
        <v>57.08</v>
      </c>
      <c r="CA6" s="34" t="str">
        <f>IF(CA7="","",IF(CA7="-","【-】","【"&amp;SUBSTITUTE(TEXT(CA7,"#,##0.00"),"-","△")&amp;"】"))</f>
        <v>【60.94】</v>
      </c>
      <c r="CB6" s="35">
        <f>IF(CB7="",NA(),CB7)</f>
        <v>233.04</v>
      </c>
      <c r="CC6" s="35">
        <f t="shared" ref="CC6:CK6" si="9">IF(CC7="",NA(),CC7)</f>
        <v>235.84</v>
      </c>
      <c r="CD6" s="35">
        <f t="shared" si="9"/>
        <v>238.76</v>
      </c>
      <c r="CE6" s="35">
        <f t="shared" si="9"/>
        <v>307.45</v>
      </c>
      <c r="CF6" s="35">
        <f t="shared" si="9"/>
        <v>289.27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69.930000000000007</v>
      </c>
      <c r="CN6" s="35">
        <f t="shared" ref="CN6:CV6" si="10">IF(CN7="",NA(),CN7)</f>
        <v>69.14</v>
      </c>
      <c r="CO6" s="35">
        <f t="shared" si="10"/>
        <v>67.22</v>
      </c>
      <c r="CP6" s="35">
        <f t="shared" si="10"/>
        <v>70.19</v>
      </c>
      <c r="CQ6" s="35">
        <f t="shared" si="10"/>
        <v>69.67</v>
      </c>
      <c r="CR6" s="35">
        <f t="shared" si="10"/>
        <v>60.65</v>
      </c>
      <c r="CS6" s="35">
        <f t="shared" si="10"/>
        <v>51.75</v>
      </c>
      <c r="CT6" s="35">
        <f t="shared" si="10"/>
        <v>50.68</v>
      </c>
      <c r="CU6" s="35">
        <f t="shared" si="10"/>
        <v>50.14</v>
      </c>
      <c r="CV6" s="35">
        <f t="shared" si="10"/>
        <v>54.83</v>
      </c>
      <c r="CW6" s="34" t="str">
        <f>IF(CW7="","",IF(CW7="-","【-】","【"&amp;SUBSTITUTE(TEXT(CW7,"#,##0.00"),"-","△")&amp;"】"))</f>
        <v>【54.84】</v>
      </c>
      <c r="CX6" s="35">
        <f>IF(CX7="",NA(),CX7)</f>
        <v>92.07</v>
      </c>
      <c r="CY6" s="35">
        <f t="shared" ref="CY6:DG6" si="11">IF(CY7="",NA(),CY7)</f>
        <v>92.53</v>
      </c>
      <c r="CZ6" s="35">
        <f t="shared" si="11"/>
        <v>93.02</v>
      </c>
      <c r="DA6" s="35">
        <f t="shared" si="11"/>
        <v>93.6</v>
      </c>
      <c r="DB6" s="35">
        <f t="shared" si="11"/>
        <v>94.05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85421</v>
      </c>
      <c r="D7" s="37">
        <v>47</v>
      </c>
      <c r="E7" s="37">
        <v>17</v>
      </c>
      <c r="F7" s="37">
        <v>5</v>
      </c>
      <c r="G7" s="37">
        <v>0</v>
      </c>
      <c r="H7" s="37" t="s">
        <v>98</v>
      </c>
      <c r="I7" s="37" t="s">
        <v>99</v>
      </c>
      <c r="J7" s="37" t="s">
        <v>100</v>
      </c>
      <c r="K7" s="37" t="s">
        <v>101</v>
      </c>
      <c r="L7" s="37" t="s">
        <v>102</v>
      </c>
      <c r="M7" s="37" t="s">
        <v>103</v>
      </c>
      <c r="N7" s="38" t="s">
        <v>104</v>
      </c>
      <c r="O7" s="38" t="s">
        <v>105</v>
      </c>
      <c r="P7" s="38">
        <v>29.5</v>
      </c>
      <c r="Q7" s="38">
        <v>78.599999999999994</v>
      </c>
      <c r="R7" s="38">
        <v>4015</v>
      </c>
      <c r="S7" s="38">
        <v>8385</v>
      </c>
      <c r="T7" s="38">
        <v>23.11</v>
      </c>
      <c r="U7" s="38">
        <v>362.83</v>
      </c>
      <c r="V7" s="38">
        <v>2470</v>
      </c>
      <c r="W7" s="38">
        <v>2.21</v>
      </c>
      <c r="X7" s="38">
        <v>1117.6500000000001</v>
      </c>
      <c r="Y7" s="38">
        <v>86.34</v>
      </c>
      <c r="Z7" s="38">
        <v>86.05</v>
      </c>
      <c r="AA7" s="38">
        <v>85.73</v>
      </c>
      <c r="AB7" s="38">
        <v>86.76</v>
      </c>
      <c r="AC7" s="38">
        <v>85.47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75.790000000000006</v>
      </c>
      <c r="BR7" s="38">
        <v>75.81</v>
      </c>
      <c r="BS7" s="38">
        <v>75.77</v>
      </c>
      <c r="BT7" s="38">
        <v>59.3</v>
      </c>
      <c r="BU7" s="38">
        <v>64.13</v>
      </c>
      <c r="BV7" s="38">
        <v>55.32</v>
      </c>
      <c r="BW7" s="38">
        <v>59.8</v>
      </c>
      <c r="BX7" s="38">
        <v>57.77</v>
      </c>
      <c r="BY7" s="38">
        <v>57.31</v>
      </c>
      <c r="BZ7" s="38">
        <v>57.08</v>
      </c>
      <c r="CA7" s="38">
        <v>60.94</v>
      </c>
      <c r="CB7" s="38">
        <v>233.04</v>
      </c>
      <c r="CC7" s="38">
        <v>235.84</v>
      </c>
      <c r="CD7" s="38">
        <v>238.76</v>
      </c>
      <c r="CE7" s="38">
        <v>307.45</v>
      </c>
      <c r="CF7" s="38">
        <v>289.27</v>
      </c>
      <c r="CG7" s="38">
        <v>283.17</v>
      </c>
      <c r="CH7" s="38">
        <v>263.76</v>
      </c>
      <c r="CI7" s="38">
        <v>274.35000000000002</v>
      </c>
      <c r="CJ7" s="38">
        <v>273.52</v>
      </c>
      <c r="CK7" s="38">
        <v>274.99</v>
      </c>
      <c r="CL7" s="38">
        <v>253.04</v>
      </c>
      <c r="CM7" s="38">
        <v>69.930000000000007</v>
      </c>
      <c r="CN7" s="38">
        <v>69.14</v>
      </c>
      <c r="CO7" s="38">
        <v>67.22</v>
      </c>
      <c r="CP7" s="38">
        <v>70.19</v>
      </c>
      <c r="CQ7" s="38">
        <v>69.67</v>
      </c>
      <c r="CR7" s="38">
        <v>60.65</v>
      </c>
      <c r="CS7" s="38">
        <v>51.75</v>
      </c>
      <c r="CT7" s="38">
        <v>50.68</v>
      </c>
      <c r="CU7" s="38">
        <v>50.14</v>
      </c>
      <c r="CV7" s="38">
        <v>54.83</v>
      </c>
      <c r="CW7" s="38">
        <v>54.84</v>
      </c>
      <c r="CX7" s="38">
        <v>92.07</v>
      </c>
      <c r="CY7" s="38">
        <v>92.53</v>
      </c>
      <c r="CZ7" s="38">
        <v>93.02</v>
      </c>
      <c r="DA7" s="38">
        <v>93.6</v>
      </c>
      <c r="DB7" s="38">
        <v>94.05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2022-01-31T05:45:08Z</cp:lastPrinted>
  <dcterms:created xsi:type="dcterms:W3CDTF">2021-12-03T07:56:26Z</dcterms:created>
  <dcterms:modified xsi:type="dcterms:W3CDTF">2022-02-10T11:12:17Z</dcterms:modified>
  <cp:category/>
</cp:coreProperties>
</file>