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4_電気1\38_美浦村\"/>
    </mc:Choice>
  </mc:AlternateContent>
  <workbookProtection workbookAlgorithmName="SHA-512" workbookHashValue="6K45gG3+qR1qyOHxtSaRm7J+06PGiZRO6SXPeqF9KWxgs1f4ZvsfmVhnoEakUQ1PtaBUY0ue338q2mWnm4zVcQ==" workbookSaltValue="bXLbc/uLX/mtnq/G1YVN/w=="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C123" i="4" s="1"/>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L16"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F5" i="4" s="1"/>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L19" i="4"/>
  <c r="I19" i="4"/>
  <c r="F19" i="4"/>
  <c r="N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K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<sst xmlns="http://schemas.openxmlformats.org/spreadsheetml/2006/main" count="943" uniqueCount="262">
  <si>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</si>
  <si>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</si>
  <si>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</si>
  <si>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</si>
  <si>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</si>
  <si>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</si>
  <si>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</si>
  <si>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</si>
  <si>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については、住宅用の地球温暖化対策機器等設置補助金の財源として繰出しているほか、将来のパネル等の撤去費用や処分料を見込み積立を行っている。一般会計繰出金については、公共施設の電気使用料を基本として繰出している。
R2年度未処分利益剰余金　　142,538,074円（うち議会の議決による処分額　 35,773,000円）
（内訳）　①一般会計繰出金　32,518,000円　　②地球温暖化対策等補助金（エコキュート、電気自動車等）　1,755,000円　　③パネル等撤去費用積立金　1,500,000円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</si>
  <si>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</si>
  <si>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</si>
  <si>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</si>
  <si>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</si>
  <si>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</si>
  <si>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</si>
  <si>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</si>
  <si>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</si>
  <si>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</si>
  <si>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</si>
  <si>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</si>
  <si>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</si>
  <si>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</si>
  <si>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</si>
  <si>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</si>
  <si>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</si>
  <si>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</si>
  <si>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</si>
  <si>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</si>
  <si>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</si>
  <si>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</si>
  <si>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</si>
  <si>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</si>
  <si>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</si>
  <si>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</si>
  <si>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</si>
  <si>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</si>
  <si>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</si>
  <si>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</si>
  <si>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</si>
  <si>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</si>
  <si>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</si>
  <si>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</si>
  <si>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</si>
  <si>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</si>
  <si>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</si>
  <si>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</si>
  <si>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</si>
  <si>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</si>
  <si>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</si>
  <si>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</si>
  <si>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</si>
  <si>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</si>
  <si>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</si>
  <si>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</si>
  <si>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</si>
  <si>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</si>
  <si>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</si>
  <si>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</si>
  <si>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</si>
  <si>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</si>
  <si>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</si>
  <si>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</si>
  <si>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</si>
  <si>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</si>
  <si>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</si>
  <si>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</si>
  <si>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</si>
  <si>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</si>
  <si>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</si>
  <si>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</si>
  <si>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</si>
  <si>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</si>
  <si>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</si>
  <si>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</si>
  <si>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</si>
  <si>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</si>
  <si>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</si>
  <si>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</si>
  <si>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</si>
  <si>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</si>
  <si>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</si>
  <si>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</si>
  <si>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</si>
  <si>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</si>
  <si>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</si>
  <si>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</si>
  <si>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</si>
  <si>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</si>
  <si>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</si>
  <si>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</si>
  <si>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</si>
  <si>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</si>
  <si>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</si>
  <si>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</si>
  <si>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</si>
  <si>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</si>
  <si>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</si>
  <si>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</si>
  <si>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</si>
  <si>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</si>
  <si>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</si>
  <si>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</si>
  <si>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</si>
  <si>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</si>
  <si>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</si>
  <si>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</si>
  <si>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</si>
  <si>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</si>
  <si>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</si>
  <si>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</si>
  <si>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</si>
  <si>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</si>
  <si>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</si>
  <si>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</si>
  <si>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</si>
  <si>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</si>
  <si>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</si>
  <si>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</si>
  <si>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</si>
  <si>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</si>
  <si>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</si>
  <si>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084425</t>
  </si>
  <si>
    <t>46</t>
  </si>
  <si>
    <t>04</t>
  </si>
  <si>
    <t>0</t>
  </si>
  <si>
    <t>000</t>
  </si>
  <si>
    <t>茨城県　美浦村</t>
  </si>
  <si>
    <t>法適用</t>
  </si>
  <si>
    <t>電気事業</t>
  </si>
  <si>
    <t>非設置</t>
  </si>
  <si>
    <t>-</t>
  </si>
  <si>
    <t>令和17年3月26日　美浦村メガソーラー発電所</t>
  </si>
  <si>
    <t>無</t>
  </si>
  <si>
    <t>東京電力エナジーパートナー株式会社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</si>
  <si>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</si>
  <si>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</si>
  <si>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</si>
  <si>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</si>
  <si>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</si>
  <si>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</si>
  <si>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</si>
  <si>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</si>
  <si>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</si>
  <si>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</si>
  <si>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</si>
  <si>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</si>
  <si>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</si>
  <si>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</si>
  <si>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</si>
  <si>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</si>
  <si>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</si>
  <si>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</si>
  <si>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</si>
  <si>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</si>
  <si>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</si>
  <si>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</si>
  <si>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</si>
  <si>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</si>
  <si>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</si>
  <si>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</si>
  <si>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</si>
  <si>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</si>
  <si>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</si>
  <si>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</si>
  <si>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</si>
  <si>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</si>
  <si>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</si>
  <si>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</si>
  <si>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</si>
  <si>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</si>
  <si>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</si>
  <si>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</si>
  <si>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</si>
  <si>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</si>
  <si>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</si>
  <si>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</si>
  <si>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</si>
  <si>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</si>
  <si>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</si>
  <si>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</si>
  <si>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</si>
  <si>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</si>
  <si>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</si>
  <si>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</si>
  <si>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</si>
  <si>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</si>
  <si>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</si>
  <si>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</si>
  <si>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</si>
  <si>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</si>
  <si>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</si>
  <si>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</si>
  <si>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</si>
  <si>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</si>
  <si>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</si>
  <si>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</si>
  <si>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</si>
  <si>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</si>
  <si>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</si>
  <si>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</si>
  <si>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</si>
  <si>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</si>
  <si>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</si>
  <si>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</si>
  <si>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</si>
  <si>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</si>
  <si>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</si>
  <si>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</si>
  <si>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</si>
  <si>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</si>
  <si>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</si>
  <si>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</si>
  <si>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</si>
  <si>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</si>
  <si>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</si>
  <si>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</si>
  <si>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</si>
  <si>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</si>
  <si>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</si>
  <si>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</si>
  <si>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</si>
  <si>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</si>
  <si>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</si>
  <si>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</si>
  <si>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</si>
  <si>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</si>
  <si>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</si>
  <si>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</si>
  <si>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</si>
  <si>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</si>
  <si>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</si>
  <si>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</si>
  <si>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</si>
  <si>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</si>
  <si>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</si>
  <si>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</si>
  <si>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</si>
  <si>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</si>
  <si>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</si>
  <si>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</si>
  <si>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</si>
  <si>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</si>
  <si>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</si>
  <si>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</si>
  <si>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</si>
  <si>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</si>
  <si>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</si>
  <si>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</si>
  <si>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</si>
  <si>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</si>
  <si>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</si>
  <si>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</si>
  <si>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</si>
  <si>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</si>
  <si>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</si>
  <si>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</si>
  <si>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</si>
  <si>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</si>
  <si>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</si>
  <si>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r>
      <rPr>
        <sz val="14"/>
        <color theme="1"/>
        <rFont val="ＭＳ ゴシック"/>
        <family val="3"/>
        <charset val="128"/>
      </rPr>
      <t xml:space="preserve">【経常収支比率】【営業収支比率】
予想値を上回る発電をしたことに伴い、共に100%を超えており類似団体と比較しても高い傾向にあり、経営の健全性は確保されている。
</t>
    </r>
    <r>
      <rPr>
        <sz val="14"/>
        <color rgb="FFFF0000"/>
        <rFont val="ＭＳ ゴシック"/>
        <family val="3"/>
        <charset val="128"/>
      </rPr>
      <t xml:space="preserve">
</t>
    </r>
    <r>
      <rPr>
        <sz val="14"/>
        <color theme="1"/>
        <rFont val="ＭＳ ゴシック"/>
        <family val="3"/>
        <charset val="128"/>
      </rPr>
      <t>【流動比率】
順調に発電できたことにより、流動資産（現金）は増加しているものの、建設費の起債償還が平成２９年度より開始されたことにより流動負債が増加し大きく数値を下げる結果となっている。100%を大きく上回り、微増傾向にあるため短期的な債務の支払能力に問題はないが、平均値よりも下回っているため現金等の資産の確保に努めていく必要がある。</t>
    </r>
    <r>
      <rPr>
        <sz val="14"/>
        <color rgb="FFFF0000"/>
        <rFont val="ＭＳ ゴシック"/>
        <family val="3"/>
        <charset val="128"/>
      </rPr>
      <t xml:space="preserve">
</t>
    </r>
    <r>
      <rPr>
        <sz val="14"/>
        <color theme="1"/>
        <rFont val="ＭＳ ゴシック"/>
        <family val="3"/>
        <charset val="128"/>
      </rPr>
      <t>【供給原価】
販売電力量1Mwhあたり、どれだけの費用がかかっているかを表す指標である。総費用の大部分を減価償却費が占めているため、現状の費用を大幅に削減することは困難な状況ではあるが、平均値より高い数値であるため維持管理費等の縮減に努めている。</t>
    </r>
    <r>
      <rPr>
        <sz val="14"/>
        <color rgb="FFFF0000"/>
        <rFont val="ＭＳ ゴシック"/>
        <family val="3"/>
        <charset val="128"/>
      </rPr>
      <t xml:space="preserve">
</t>
    </r>
    <r>
      <rPr>
        <sz val="14"/>
        <color theme="1"/>
        <rFont val="ＭＳ ゴシック"/>
        <family val="3"/>
        <charset val="128"/>
      </rPr>
      <t>【EBITDA】
企業の本業の収益が継続して成長しているかどうかを判断するための指標である。平均値より低い数値となっているが、当事業は他団体と比較すると発電規模が低いためと考えられる。</t>
    </r>
    <rPh sb="187" eb="189">
      <t>ビゾウ</t>
    </rPh>
    <rPh sb="189" eb="191">
      <t>ケイコウ</t>
    </rPh>
    <phoneticPr fontId="5"/>
  </si>
  <si>
    <r>
      <rPr>
        <sz val="14"/>
        <color theme="1"/>
        <rFont val="ＭＳ ゴシック"/>
        <family val="3"/>
        <charset val="128"/>
      </rPr>
      <t>【設備利用率】
発電能力と実際の発電電力量との割合であるが、太陽光発電の中では平均値を上回っており、現時点では効率的な発電が行えていると考えられる。</t>
    </r>
    <r>
      <rPr>
        <sz val="14"/>
        <color rgb="FFFF0000"/>
        <rFont val="ＭＳ ゴシック"/>
        <family val="3"/>
        <charset val="128"/>
      </rPr>
      <t xml:space="preserve">
</t>
    </r>
    <r>
      <rPr>
        <sz val="14"/>
        <color theme="1"/>
        <rFont val="ＭＳ ゴシック"/>
        <family val="3"/>
        <charset val="128"/>
      </rPr>
      <t>【修繕費比率】【有形固定資産減価償却率】
両比率ともに平均値よりも低い。機器設備等も比較的新しいため現状では修繕も少ないが、経年劣化とともに予期しないパネルの破損や機器の更新等も発生するおそれがあることから、計画的な財源確保が必要となる。</t>
    </r>
    <r>
      <rPr>
        <sz val="14"/>
        <color rgb="FFFF0000"/>
        <rFont val="ＭＳ ゴシック"/>
        <family val="3"/>
        <charset val="128"/>
      </rPr>
      <t xml:space="preserve">
</t>
    </r>
    <r>
      <rPr>
        <sz val="14"/>
        <color theme="1"/>
        <rFont val="ＭＳ ゴシック"/>
        <family val="3"/>
        <charset val="128"/>
      </rPr>
      <t>【企業債残高対料金収入比率】
平成29年度より用地購入費の起債元金償還が始まり、平成30年度より建設整備費の起債元金償還が始まったことから、償還財源の確保が重要となる。平均値との比較としては、平均値を超えているものの、上記の通りの償還開始に伴い、この比率も徐々に下がる傾向にある。</t>
    </r>
    <r>
      <rPr>
        <sz val="14"/>
        <color rgb="FFFF0000"/>
        <rFont val="ＭＳ ゴシック"/>
        <family val="3"/>
        <charset val="128"/>
      </rPr>
      <t xml:space="preserve">
</t>
    </r>
    <r>
      <rPr>
        <sz val="14"/>
        <color theme="1"/>
        <rFont val="ＭＳ ゴシック"/>
        <family val="3"/>
        <charset val="128"/>
      </rPr>
      <t>【FIT収入割合】
過年度と同様の100%という数値を示しており、これは平均値とも同一である。太陽光発電事業については再生可能エネルギー固定価格買取制度での実施に限定されていることが分かる。この結果を受けての今後の展望としては、以下全体総括に記載する。</t>
    </r>
    <rPh sb="50" eb="53">
      <t>ゲンジテン</t>
    </rPh>
    <rPh sb="118" eb="121">
      <t>ヒカクテキ</t>
    </rPh>
    <phoneticPr fontId="5"/>
  </si>
  <si>
    <t>　発電を開始後6年が経過したが、比較的安定した発電を行えている。
現状では、経営の健全性や効率性は確保されていると考えられる。本事業の利益の一部は一般会計へ繰り出し、公共施設の電気使用料や地球温暖化対策設置機器補助金の財源となっていることから、今後も経費の削減を図りながら健全な事業を行っていく。また、固定価格買取制度の調達期間の終了期間を踏まえ発電所の廃止や民間譲渡を検討する必要がある。</t>
    <rPh sb="16" eb="19">
      <t>ヒカクテキ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</si>
</sst>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2" fillId="0" borderId="16" xfId="2" applyFont="1" applyFill="1" applyBorder="1" applyAlignment="1" applyProtection="1">
      <alignment horizontal="left" vertical="top" wrapText="1"/>
      <protection locked="0"/>
    </xf>
    <xf numFmtId="0" fontId="12" fillId="0" borderId="0" xfId="2" applyFont="1" applyFill="1" applyBorder="1" applyAlignment="1" applyProtection="1">
      <alignment horizontal="left" vertical="top" wrapText="1"/>
      <protection locked="0"/>
    </xf>
    <xf numFmtId="0" fontId="12" fillId="0" borderId="17" xfId="2" applyFont="1" applyFill="1" applyBorder="1" applyAlignment="1" applyProtection="1">
      <alignment horizontal="left" vertical="top" wrapText="1"/>
      <protection locked="0"/>
    </xf>
    <xf numFmtId="0" fontId="12" fillId="0" borderId="44" xfId="2" applyFont="1" applyFill="1" applyBorder="1" applyAlignment="1" applyProtection="1">
      <alignment horizontal="left" vertical="top" wrapText="1"/>
      <protection locked="0"/>
    </xf>
    <xf numFmtId="0" fontId="12" fillId="0" borderId="45" xfId="2" applyFont="1" applyFill="1" applyBorder="1" applyAlignment="1" applyProtection="1">
      <alignment horizontal="left" vertical="top" wrapText="1"/>
      <protection locked="0"/>
    </xf>
    <xf numFmtId="0" fontId="12"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233.3</c:v>
                </c:pt>
                <c:pt idx="1">
                  <c:v>233.2</c:v>
                </c:pt>
                <c:pt idx="2">
                  <c:v>232.6</c:v>
                </c:pt>
                <c:pt idx="3">
                  <c:v>241.5</c:v>
                </c:pt>
                <c:pt idx="4">
                  <c:v>247.5</c:v>
                </c:pt>
              </c:numCache>
            </c:numRef>
          </c:val>
          <c:extLst>
            <c:ext xmlns:c16="http://schemas.microsoft.com/office/drawing/2014/chart" uri="{C3380CC4-5D6E-409C-BE32-E72D297353CC}">
              <c16:uniqueId val="{00000000-C003-450D-878D-B874417FB943}"/>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C003-450D-878D-B874417FB94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003-450D-878D-B874417FB943}"/>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8EA-4AF1-B5C7-A8D0D4197170}"/>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E8EA-4AF1-B5C7-A8D0D4197170}"/>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C92-400B-847F-DBFB6FEB89B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92-400B-847F-DBFB6FEB89B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B-4E32-9988-4AB7F400E3D4}"/>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B-4E32-9988-4AB7F400E3D4}"/>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2-4AAE-B9B2-69CF1D8A8CA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52-4AAE-B9B2-69CF1D8A8CA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6-404C-90BA-E7750F572008}"/>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6-404C-90BA-E7750F572008}"/>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E-4AD5-BD40-B392F4F86B54}"/>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E-4AD5-BD40-B392F4F86B54}"/>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1-43BA-9CAF-3A3518184F2B}"/>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1-43BA-9CAF-3A3518184F2B}"/>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3-4311-B15E-C179A26904FC}"/>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3-4311-B15E-C179A26904FC}"/>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6-4F96-8349-CCD9C893E855}"/>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6-4F96-8349-CCD9C893E855}"/>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E-4D59-8A69-C70545CFDC52}"/>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E-4D59-8A69-C70545CFDC52}"/>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247.2</c:v>
                </c:pt>
                <c:pt idx="1">
                  <c:v>246.8</c:v>
                </c:pt>
                <c:pt idx="2">
                  <c:v>246.3</c:v>
                </c:pt>
                <c:pt idx="3">
                  <c:v>255.3</c:v>
                </c:pt>
                <c:pt idx="4">
                  <c:v>260.60000000000002</c:v>
                </c:pt>
              </c:numCache>
            </c:numRef>
          </c:val>
          <c:extLst>
            <c:ext xmlns:c16="http://schemas.microsoft.com/office/drawing/2014/chart" uri="{C3380CC4-5D6E-409C-BE32-E72D297353CC}">
              <c16:uniqueId val="{00000000-8447-43D8-9472-94DF2822F397}"/>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8447-43D8-9472-94DF2822F39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447-43D8-9472-94DF2822F397}"/>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0-404B-B367-77EEDA755F72}"/>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0-404B-B367-77EEDA755F72}"/>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3-48FD-AEE0-914725F82085}"/>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3-48FD-AEE0-914725F82085}"/>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5-434C-AB46-FD2510C17D4D}"/>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5-434C-AB46-FD2510C17D4D}"/>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B-42D0-BB0D-0723F4E6862E}"/>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B-42D0-BB0D-0723F4E6862E}"/>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50-44F8-ABAD-500D7CBE39B5}"/>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0-44F8-ABAD-500D7CBE39B5}"/>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4-411E-89C5-CE0E2163B159}"/>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4-411E-89C5-CE0E2163B159}"/>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16.3</c:v>
                </c:pt>
                <c:pt idx="1">
                  <c:v>16.2</c:v>
                </c:pt>
                <c:pt idx="2">
                  <c:v>16</c:v>
                </c:pt>
                <c:pt idx="3">
                  <c:v>15.9</c:v>
                </c:pt>
                <c:pt idx="4">
                  <c:v>15.9</c:v>
                </c:pt>
              </c:numCache>
            </c:numRef>
          </c:val>
          <c:extLst>
            <c:ext xmlns:c16="http://schemas.microsoft.com/office/drawing/2014/chart" uri="{C3380CC4-5D6E-409C-BE32-E72D297353CC}">
              <c16:uniqueId val="{00000000-F21D-4190-B0FA-792B541DD74B}"/>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15.3</c:v>
                </c:pt>
                <c:pt idx="1">
                  <c:v>15.4</c:v>
                </c:pt>
                <c:pt idx="2">
                  <c:v>15.1</c:v>
                </c:pt>
                <c:pt idx="3">
                  <c:v>15.5</c:v>
                </c:pt>
                <c:pt idx="4">
                  <c:v>15.2</c:v>
                </c:pt>
              </c:numCache>
            </c:numRef>
          </c:val>
          <c:smooth val="0"/>
          <c:extLst>
            <c:ext xmlns:c16="http://schemas.microsoft.com/office/drawing/2014/chart" uri="{C3380CC4-5D6E-409C-BE32-E72D297353CC}">
              <c16:uniqueId val="{00000001-F21D-4190-B0FA-792B541DD74B}"/>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0.3</c:v>
                </c:pt>
                <c:pt idx="1">
                  <c:v>0.1</c:v>
                </c:pt>
                <c:pt idx="2">
                  <c:v>0.1</c:v>
                </c:pt>
                <c:pt idx="3">
                  <c:v>0.6</c:v>
                </c:pt>
                <c:pt idx="4">
                  <c:v>0.2</c:v>
                </c:pt>
              </c:numCache>
            </c:numRef>
          </c:val>
          <c:extLst>
            <c:ext xmlns:c16="http://schemas.microsoft.com/office/drawing/2014/chart" uri="{C3380CC4-5D6E-409C-BE32-E72D297353CC}">
              <c16:uniqueId val="{00000000-0916-43AB-9628-E17E118C32AA}"/>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2.4</c:v>
                </c:pt>
                <c:pt idx="1">
                  <c:v>4.0999999999999996</c:v>
                </c:pt>
                <c:pt idx="2">
                  <c:v>2.2000000000000002</c:v>
                </c:pt>
                <c:pt idx="3">
                  <c:v>2.4</c:v>
                </c:pt>
                <c:pt idx="4">
                  <c:v>3.7</c:v>
                </c:pt>
              </c:numCache>
            </c:numRef>
          </c:val>
          <c:smooth val="0"/>
          <c:extLst>
            <c:ext xmlns:c16="http://schemas.microsoft.com/office/drawing/2014/chart" uri="{C3380CC4-5D6E-409C-BE32-E72D297353CC}">
              <c16:uniqueId val="{00000001-0916-43AB-9628-E17E118C32AA}"/>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700.9</c:v>
                </c:pt>
                <c:pt idx="1">
                  <c:v>702.8</c:v>
                </c:pt>
                <c:pt idx="2">
                  <c:v>659.2</c:v>
                </c:pt>
                <c:pt idx="3">
                  <c:v>613.4</c:v>
                </c:pt>
                <c:pt idx="4">
                  <c:v>561.9</c:v>
                </c:pt>
              </c:numCache>
            </c:numRef>
          </c:val>
          <c:extLst>
            <c:ext xmlns:c16="http://schemas.microsoft.com/office/drawing/2014/chart" uri="{C3380CC4-5D6E-409C-BE32-E72D297353CC}">
              <c16:uniqueId val="{00000000-BCB3-4E9A-A059-6FD5A948994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494.6</c:v>
                </c:pt>
                <c:pt idx="1">
                  <c:v>469.5</c:v>
                </c:pt>
                <c:pt idx="2">
                  <c:v>391.3</c:v>
                </c:pt>
                <c:pt idx="3">
                  <c:v>270.5</c:v>
                </c:pt>
                <c:pt idx="4">
                  <c:v>252.2</c:v>
                </c:pt>
              </c:numCache>
            </c:numRef>
          </c:val>
          <c:smooth val="0"/>
          <c:extLst>
            <c:ext xmlns:c16="http://schemas.microsoft.com/office/drawing/2014/chart" uri="{C3380CC4-5D6E-409C-BE32-E72D297353CC}">
              <c16:uniqueId val="{00000001-BCB3-4E9A-A059-6FD5A948994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10.4</c:v>
                </c:pt>
                <c:pt idx="1">
                  <c:v>15.7</c:v>
                </c:pt>
                <c:pt idx="2">
                  <c:v>20.9</c:v>
                </c:pt>
                <c:pt idx="3">
                  <c:v>26.1</c:v>
                </c:pt>
                <c:pt idx="4">
                  <c:v>31.3</c:v>
                </c:pt>
              </c:numCache>
            </c:numRef>
          </c:val>
          <c:extLst>
            <c:ext xmlns:c16="http://schemas.microsoft.com/office/drawing/2014/chart" uri="{C3380CC4-5D6E-409C-BE32-E72D297353CC}">
              <c16:uniqueId val="{00000000-3585-426A-85F7-46DFD1E4355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11.5</c:v>
                </c:pt>
                <c:pt idx="1">
                  <c:v>16.100000000000001</c:v>
                </c:pt>
                <c:pt idx="2">
                  <c:v>22.3</c:v>
                </c:pt>
                <c:pt idx="3">
                  <c:v>27.3</c:v>
                </c:pt>
                <c:pt idx="4">
                  <c:v>32.5</c:v>
                </c:pt>
              </c:numCache>
            </c:numRef>
          </c:val>
          <c:smooth val="0"/>
          <c:extLst>
            <c:ext xmlns:c16="http://schemas.microsoft.com/office/drawing/2014/chart" uri="{C3380CC4-5D6E-409C-BE32-E72D297353CC}">
              <c16:uniqueId val="{00000001-3585-426A-85F7-46DFD1E4355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4941.7</c:v>
                </c:pt>
                <c:pt idx="1">
                  <c:v>482.7</c:v>
                </c:pt>
                <c:pt idx="2">
                  <c:v>488.7</c:v>
                </c:pt>
                <c:pt idx="3">
                  <c:v>491.7</c:v>
                </c:pt>
                <c:pt idx="4">
                  <c:v>493.2</c:v>
                </c:pt>
              </c:numCache>
            </c:numRef>
          </c:val>
          <c:extLst>
            <c:ext xmlns:c16="http://schemas.microsoft.com/office/drawing/2014/chart" uri="{C3380CC4-5D6E-409C-BE32-E72D297353CC}">
              <c16:uniqueId val="{00000000-0E50-44C4-8A6A-6D61CD5EF22C}"/>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0E50-44C4-8A6A-6D61CD5EF22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E50-44C4-8A6A-6D61CD5EF22C}"/>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AA1-45C1-BE9E-959FA84AA0A1}"/>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AA1-45C1-BE9E-959FA84AA0A1}"/>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15433.2</c:v>
                </c:pt>
                <c:pt idx="1">
                  <c:v>15455.1</c:v>
                </c:pt>
                <c:pt idx="2">
                  <c:v>15472.7</c:v>
                </c:pt>
                <c:pt idx="3">
                  <c:v>14910</c:v>
                </c:pt>
                <c:pt idx="4">
                  <c:v>14556.6</c:v>
                </c:pt>
              </c:numCache>
            </c:numRef>
          </c:val>
          <c:extLst>
            <c:ext xmlns:c16="http://schemas.microsoft.com/office/drawing/2014/chart" uri="{C3380CC4-5D6E-409C-BE32-E72D297353CC}">
              <c16:uniqueId val="{00000000-3640-4D94-B179-87C42713290E}"/>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3640-4D94-B179-87C42713290E}"/>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91975</c:v>
                </c:pt>
                <c:pt idx="1">
                  <c:v>91699</c:v>
                </c:pt>
                <c:pt idx="2">
                  <c:v>90892</c:v>
                </c:pt>
                <c:pt idx="3">
                  <c:v>91823</c:v>
                </c:pt>
                <c:pt idx="4">
                  <c:v>92713</c:v>
                </c:pt>
              </c:numCache>
            </c:numRef>
          </c:val>
          <c:extLst>
            <c:ext xmlns:c16="http://schemas.microsoft.com/office/drawing/2014/chart" uri="{C3380CC4-5D6E-409C-BE32-E72D297353CC}">
              <c16:uniqueId val="{00000000-022F-4853-BEF3-5A6BADAF6B42}"/>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022F-4853-BEF3-5A6BADAF6B42}"/>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16.3</c:v>
                </c:pt>
                <c:pt idx="1">
                  <c:v>16.2</c:v>
                </c:pt>
                <c:pt idx="2">
                  <c:v>16</c:v>
                </c:pt>
                <c:pt idx="3">
                  <c:v>15.9</c:v>
                </c:pt>
                <c:pt idx="4">
                  <c:v>15.9</c:v>
                </c:pt>
              </c:numCache>
            </c:numRef>
          </c:val>
          <c:extLst>
            <c:ext xmlns:c16="http://schemas.microsoft.com/office/drawing/2014/chart" uri="{C3380CC4-5D6E-409C-BE32-E72D297353CC}">
              <c16:uniqueId val="{00000000-CF63-413D-9E0E-FD455047B96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CF63-413D-9E0E-FD455047B96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0.3</c:v>
                </c:pt>
                <c:pt idx="1">
                  <c:v>0.1</c:v>
                </c:pt>
                <c:pt idx="2">
                  <c:v>0.1</c:v>
                </c:pt>
                <c:pt idx="3">
                  <c:v>0.6</c:v>
                </c:pt>
                <c:pt idx="4">
                  <c:v>0.2</c:v>
                </c:pt>
              </c:numCache>
            </c:numRef>
          </c:val>
          <c:extLst>
            <c:ext xmlns:c16="http://schemas.microsoft.com/office/drawing/2014/chart" uri="{C3380CC4-5D6E-409C-BE32-E72D297353CC}">
              <c16:uniqueId val="{00000000-485A-4369-BB6A-6EFDD9CE5C7D}"/>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485A-4369-BB6A-6EFDD9CE5C7D}"/>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700.9</c:v>
                </c:pt>
                <c:pt idx="1">
                  <c:v>702.8</c:v>
                </c:pt>
                <c:pt idx="2">
                  <c:v>659.2</c:v>
                </c:pt>
                <c:pt idx="3">
                  <c:v>613.4</c:v>
                </c:pt>
                <c:pt idx="4">
                  <c:v>561.9</c:v>
                </c:pt>
              </c:numCache>
            </c:numRef>
          </c:val>
          <c:extLst>
            <c:ext xmlns:c16="http://schemas.microsoft.com/office/drawing/2014/chart" uri="{C3380CC4-5D6E-409C-BE32-E72D297353CC}">
              <c16:uniqueId val="{00000000-79C4-4AFA-A6C7-0795F0B3B5B9}"/>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79C4-4AFA-A6C7-0795F0B3B5B9}"/>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10.4</c:v>
                </c:pt>
                <c:pt idx="1">
                  <c:v>15.7</c:v>
                </c:pt>
                <c:pt idx="2">
                  <c:v>20.9</c:v>
                </c:pt>
                <c:pt idx="3">
                  <c:v>26.1</c:v>
                </c:pt>
                <c:pt idx="4">
                  <c:v>31.3</c:v>
                </c:pt>
              </c:numCache>
            </c:numRef>
          </c:val>
          <c:extLst>
            <c:ext xmlns:c16="http://schemas.microsoft.com/office/drawing/2014/chart" uri="{C3380CC4-5D6E-409C-BE32-E72D297353CC}">
              <c16:uniqueId val="{00000000-E284-4639-B8CE-CF642C55A880}"/>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E284-4639-B8CE-CF642C55A880}"/>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2491" y="73470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509570" y="73470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529370" y="73470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550531" y="73470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97545" y="73470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9992" y="122733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9992" y="153785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9992" y="184871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9992" y="215784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9992" y="246333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72756" y="12273395"/>
          <a:ext cx="5249127"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72756" y="15378546"/>
          <a:ext cx="5249127"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72756" y="18487159"/>
          <a:ext cx="5249127"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72756" y="21578455"/>
          <a:ext cx="5249127"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72756" y="24633383"/>
          <a:ext cx="5249127"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92108" y="12273395"/>
          <a:ext cx="5249128"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92108" y="15378546"/>
          <a:ext cx="5249128"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92108" y="18487159"/>
          <a:ext cx="5249128"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92108" y="21578455"/>
          <a:ext cx="5249128"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92108" y="24633383"/>
          <a:ext cx="5249128"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925315" y="122733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925315" y="153785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925315" y="184871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925315" y="215784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925315" y="246333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96622" y="122733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96622" y="153785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96622" y="184871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96622" y="215784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96622" y="246333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39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40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40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40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40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40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40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40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40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40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40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410"/>
                </a:ext>
              </a:extLst>
            </xdr:cNvPicPr>
          </xdr:nvPicPr>
          <xdr:blipFill>
            <a:blip xmlns:r="http://schemas.openxmlformats.org/officeDocument/2006/relationships" r:embed="rId41"/>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411"/>
                </a:ext>
              </a:extLst>
            </xdr:cNvPicPr>
          </xdr:nvPicPr>
          <xdr:blipFill>
            <a:blip xmlns:r="http://schemas.openxmlformats.org/officeDocument/2006/relationships" r:embed="rId41"/>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412"/>
                </a:ext>
              </a:extLst>
            </xdr:cNvPicPr>
          </xdr:nvPicPr>
          <xdr:blipFill>
            <a:blip xmlns:r="http://schemas.openxmlformats.org/officeDocument/2006/relationships" r:embed="rId42"/>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413"/>
                </a:ext>
              </a:extLst>
            </xdr:cNvPicPr>
          </xdr:nvPicPr>
          <xdr:blipFill>
            <a:blip xmlns:r="http://schemas.openxmlformats.org/officeDocument/2006/relationships" r:embed="rId43"/>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414"/>
                </a:ext>
              </a:extLst>
            </xdr:cNvPicPr>
          </xdr:nvPicPr>
          <xdr:blipFill>
            <a:blip xmlns:r="http://schemas.openxmlformats.org/officeDocument/2006/relationships" r:embed="rId44"/>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415"/>
                </a:ext>
              </a:extLst>
            </xdr:cNvPicPr>
          </xdr:nvPicPr>
          <xdr:blipFill>
            <a:blip xmlns:r="http://schemas.openxmlformats.org/officeDocument/2006/relationships" r:embed="rId45"/>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416"/>
                </a:ext>
              </a:extLst>
            </xdr:cNvPicPr>
          </xdr:nvPicPr>
          <xdr:blipFill>
            <a:blip xmlns:r="http://schemas.openxmlformats.org/officeDocument/2006/relationships" r:embed="rId45"/>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417"/>
                </a:ext>
              </a:extLst>
            </xdr:cNvPicPr>
          </xdr:nvPicPr>
          <xdr:blipFill>
            <a:blip xmlns:r="http://schemas.openxmlformats.org/officeDocument/2006/relationships" r:embed="rId43"/>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418"/>
                </a:ext>
              </a:extLst>
            </xdr:cNvPicPr>
          </xdr:nvPicPr>
          <xdr:blipFill>
            <a:blip xmlns:r="http://schemas.openxmlformats.org/officeDocument/2006/relationships" r:embed="rId43"/>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419"/>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420"/>
                </a:ext>
              </a:extLst>
            </xdr:cNvPicPr>
          </xdr:nvPicPr>
          <xdr:blipFill>
            <a:blip xmlns:r="http://schemas.openxmlformats.org/officeDocument/2006/relationships" r:embed="rId45"/>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421"/>
                </a:ext>
              </a:extLst>
            </xdr:cNvPicPr>
          </xdr:nvPicPr>
          <xdr:blipFill>
            <a:blip xmlns:r="http://schemas.openxmlformats.org/officeDocument/2006/relationships" r:embed="rId44"/>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422"/>
                </a:ext>
              </a:extLst>
            </xdr:cNvPicPr>
          </xdr:nvPicPr>
          <xdr:blipFill>
            <a:blip xmlns:r="http://schemas.openxmlformats.org/officeDocument/2006/relationships" r:embed="rId43"/>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423"/>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424"/>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425"/>
                </a:ext>
              </a:extLst>
            </xdr:cNvPicPr>
          </xdr:nvPicPr>
          <xdr:blipFill>
            <a:blip xmlns:r="http://schemas.openxmlformats.org/officeDocument/2006/relationships" r:embed="rId48"/>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426"/>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427"/>
                </a:ext>
              </a:extLst>
            </xdr:cNvPicPr>
          </xdr:nvPicPr>
          <xdr:blipFill>
            <a:blip xmlns:r="http://schemas.openxmlformats.org/officeDocument/2006/relationships" r:embed="rId50"/>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428"/>
                </a:ext>
              </a:extLst>
            </xdr:cNvPicPr>
          </xdr:nvPicPr>
          <xdr:blipFill>
            <a:blip xmlns:r="http://schemas.openxmlformats.org/officeDocument/2006/relationships" r:embed="rId51"/>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331144</xdr:colOff>
          <xdr:row>43</xdr:row>
          <xdr:rowOff>137949</xdr:rowOff>
        </xdr:from>
        <xdr:to>
          <xdr:col>14</xdr:col>
          <xdr:colOff>118873</xdr:colOff>
          <xdr:row>56</xdr:row>
          <xdr:rowOff>37256</xdr:rowOff>
        </xdr:to>
        <xdr:pic>
          <xdr:nvPicPr>
            <xdr:cNvPr id="108" name="TXT水力_設備利用率">
              <a:extLst>
                <a:ext uri="{FF2B5EF4-FFF2-40B4-BE49-F238E27FC236}">
                  <a16:creationId xmlns:a16="http://schemas.microsoft.com/office/drawing/2014/main" id="{00000000-0008-0000-0000-0000B016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52"/>
            <a:srcRect/>
            <a:stretch>
              <a:fillRect/>
            </a:stretch>
          </xdr:blipFill>
          <xdr:spPr bwMode="auto">
            <a:xfrm>
              <a:off x="7053073" y="126156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58</xdr:row>
          <xdr:rowOff>85725</xdr:rowOff>
        </xdr:from>
        <xdr:to>
          <xdr:col>14</xdr:col>
          <xdr:colOff>118874</xdr:colOff>
          <xdr:row>70</xdr:row>
          <xdr:rowOff>189139</xdr:rowOff>
        </xdr:to>
        <xdr:pic>
          <xdr:nvPicPr>
            <xdr:cNvPr id="109" name="TXT水力_修繕費比率">
              <a:extLst>
                <a:ext uri="{FF2B5EF4-FFF2-40B4-BE49-F238E27FC236}">
                  <a16:creationId xmlns:a16="http://schemas.microsoft.com/office/drawing/2014/main" id="{00000000-0008-0000-0000-0000B116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52"/>
            <a:srcRect/>
            <a:stretch>
              <a:fillRect/>
            </a:stretch>
          </xdr:blipFill>
          <xdr:spPr bwMode="auto">
            <a:xfrm>
              <a:off x="7053074"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73</xdr:row>
          <xdr:rowOff>70756</xdr:rowOff>
        </xdr:from>
        <xdr:to>
          <xdr:col>14</xdr:col>
          <xdr:colOff>118874</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B216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52"/>
            <a:srcRect/>
            <a:stretch>
              <a:fillRect/>
            </a:stretch>
          </xdr:blipFill>
          <xdr:spPr bwMode="auto">
            <a:xfrm>
              <a:off x="7053074"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88</xdr:row>
          <xdr:rowOff>9524</xdr:rowOff>
        </xdr:from>
        <xdr:to>
          <xdr:col>14</xdr:col>
          <xdr:colOff>118874</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B316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52"/>
            <a:srcRect/>
            <a:stretch>
              <a:fillRect/>
            </a:stretch>
          </xdr:blipFill>
          <xdr:spPr bwMode="auto">
            <a:xfrm>
              <a:off x="7053074" y="216720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331145</xdr:colOff>
          <xdr:row>102</xdr:row>
          <xdr:rowOff>123824</xdr:rowOff>
        </xdr:from>
        <xdr:to>
          <xdr:col>14</xdr:col>
          <xdr:colOff>118874</xdr:colOff>
          <xdr:row>115</xdr:row>
          <xdr:rowOff>23131</xdr:rowOff>
        </xdr:to>
        <xdr:pic>
          <xdr:nvPicPr>
            <xdr:cNvPr id="112" name="TXT水力_FIT収入割合">
              <a:extLst>
                <a:ext uri="{FF2B5EF4-FFF2-40B4-BE49-F238E27FC236}">
                  <a16:creationId xmlns:a16="http://schemas.microsoft.com/office/drawing/2014/main" id="{00000000-0008-0000-0000-0000B416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52"/>
            <a:srcRect/>
            <a:stretch>
              <a:fillRect/>
            </a:stretch>
          </xdr:blipFill>
          <xdr:spPr bwMode="auto">
            <a:xfrm>
              <a:off x="7053074" y="24643895"/>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52"/>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52"/>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52"/>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52"/>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52"/>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439"/>
                </a:ext>
              </a:extLst>
            </xdr:cNvPicPr>
          </xdr:nvPicPr>
          <xdr:blipFill>
            <a:blip xmlns:r="http://schemas.openxmlformats.org/officeDocument/2006/relationships" r:embed="rId52"/>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440"/>
                </a:ext>
              </a:extLst>
            </xdr:cNvPicPr>
          </xdr:nvPicPr>
          <xdr:blipFill>
            <a:blip xmlns:r="http://schemas.openxmlformats.org/officeDocument/2006/relationships" r:embed="rId52"/>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441"/>
                </a:ext>
              </a:extLst>
            </xdr:cNvPicPr>
          </xdr:nvPicPr>
          <xdr:blipFill>
            <a:blip xmlns:r="http://schemas.openxmlformats.org/officeDocument/2006/relationships" r:embed="rId52"/>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442"/>
                </a:ext>
              </a:extLst>
            </xdr:cNvPicPr>
          </xdr:nvPicPr>
          <xdr:blipFill>
            <a:blip xmlns:r="http://schemas.openxmlformats.org/officeDocument/2006/relationships" r:embed="rId52"/>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443"/>
                </a:ext>
              </a:extLst>
            </xdr:cNvPicPr>
          </xdr:nvPicPr>
          <xdr:blipFill>
            <a:blip xmlns:r="http://schemas.openxmlformats.org/officeDocument/2006/relationships" r:embed="rId52"/>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50" zoomScaleNormal="5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茨城県　美浦村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非設置</v>
      </c>
      <c r="K3" s="128"/>
      <c r="L3" s="128"/>
      <c r="M3" s="128"/>
      <c r="N3" s="129">
        <f>データ!L6</f>
        <v>21.1</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204" t="s">
        <v>131</v>
      </c>
      <c r="G7" s="205"/>
      <c r="H7" s="205"/>
      <c r="I7" s="205"/>
      <c r="J7" s="206" t="s">
        <v>131</v>
      </c>
      <c r="K7" s="206"/>
      <c r="L7" s="206"/>
      <c r="M7" s="206"/>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49" t="s">
        <v>133</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5" t="str">
        <f>データ!B10</f>
        <v>H28</v>
      </c>
      <c r="G11" s="156"/>
      <c r="H11" s="155" t="str">
        <f>データ!C10</f>
        <v>H29</v>
      </c>
      <c r="I11" s="156"/>
      <c r="J11" s="155" t="str">
        <f>データ!D10</f>
        <v>H30</v>
      </c>
      <c r="K11" s="156"/>
      <c r="L11" s="155" t="str">
        <f>データ!E10</f>
        <v>R01</v>
      </c>
      <c r="M11" s="156"/>
      <c r="N11" s="155" t="str">
        <f>データ!F10</f>
        <v>R02</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0" t="s">
        <v>22</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0" t="s">
        <v>23</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5" t="s">
        <v>24</v>
      </c>
      <c r="C15" s="166"/>
      <c r="D15" s="166"/>
      <c r="E15" s="167"/>
      <c r="F15" s="168">
        <f>データ!AL6</f>
        <v>2824</v>
      </c>
      <c r="G15" s="168"/>
      <c r="H15" s="168">
        <f>データ!AM6</f>
        <v>2809</v>
      </c>
      <c r="I15" s="168"/>
      <c r="J15" s="168">
        <f>データ!AN6</f>
        <v>2781</v>
      </c>
      <c r="K15" s="168"/>
      <c r="L15" s="168">
        <f>データ!AO6</f>
        <v>2757</v>
      </c>
      <c r="M15" s="168"/>
      <c r="N15" s="169">
        <f>データ!AP6</f>
        <v>2759</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1" t="s">
        <v>25</v>
      </c>
      <c r="C16" s="172"/>
      <c r="D16" s="172"/>
      <c r="E16" s="173"/>
      <c r="F16" s="174">
        <f>データ!AQ6</f>
        <v>2824</v>
      </c>
      <c r="G16" s="174"/>
      <c r="H16" s="174">
        <f>データ!AR6</f>
        <v>2809</v>
      </c>
      <c r="I16" s="174"/>
      <c r="J16" s="174">
        <f>データ!AS6</f>
        <v>2781</v>
      </c>
      <c r="K16" s="174"/>
      <c r="L16" s="174">
        <f>データ!AT6</f>
        <v>2757</v>
      </c>
      <c r="M16" s="174"/>
      <c r="N16" s="163">
        <f>データ!AU6</f>
        <v>2759</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5"/>
      <c r="C18" s="176"/>
      <c r="D18" s="176"/>
      <c r="E18" s="176"/>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1" t="s">
        <v>28</v>
      </c>
      <c r="C19" s="172"/>
      <c r="D19" s="172"/>
      <c r="E19" s="173"/>
      <c r="F19" s="177" t="str">
        <f>データ!AV6</f>
        <v>-</v>
      </c>
      <c r="G19" s="177"/>
      <c r="H19" s="177"/>
      <c r="I19" s="177">
        <f>データ!AW6</f>
        <v>99286</v>
      </c>
      <c r="J19" s="177"/>
      <c r="K19" s="177"/>
      <c r="L19" s="177">
        <f>データ!AX6</f>
        <v>99286</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79" t="s">
        <v>31</v>
      </c>
      <c r="AL39" s="180"/>
      <c r="AM39" s="180"/>
      <c r="AN39" s="180"/>
      <c r="AO39" s="180"/>
      <c r="AP39" s="180"/>
      <c r="AQ39" s="18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260</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2"/>
      <c r="C42" s="183"/>
      <c r="D42" s="183"/>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79" t="s">
        <v>34</v>
      </c>
      <c r="AL97" s="180"/>
      <c r="AM97" s="180"/>
      <c r="AN97" s="180"/>
      <c r="AO97" s="180"/>
      <c r="AP97" s="180"/>
      <c r="AQ97" s="18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4"/>
      <c r="AL98" s="185"/>
      <c r="AM98" s="185"/>
      <c r="AN98" s="185"/>
      <c r="AO98" s="185"/>
      <c r="AP98" s="185"/>
      <c r="AQ98" s="186"/>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87" t="s">
        <v>261</v>
      </c>
      <c r="AL99" s="188"/>
      <c r="AM99" s="188"/>
      <c r="AN99" s="188"/>
      <c r="AO99" s="188"/>
      <c r="AP99" s="188"/>
      <c r="AQ99" s="189"/>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87"/>
      <c r="AL100" s="188"/>
      <c r="AM100" s="188"/>
      <c r="AN100" s="188"/>
      <c r="AO100" s="188"/>
      <c r="AP100" s="188"/>
      <c r="AQ100" s="189"/>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87"/>
      <c r="AL101" s="188"/>
      <c r="AM101" s="188"/>
      <c r="AN101" s="188"/>
      <c r="AO101" s="188"/>
      <c r="AP101" s="188"/>
      <c r="AQ101" s="189"/>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87"/>
      <c r="AL102" s="188"/>
      <c r="AM102" s="188"/>
      <c r="AN102" s="188"/>
      <c r="AO102" s="188"/>
      <c r="AP102" s="188"/>
      <c r="AQ102" s="189"/>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87"/>
      <c r="AL103" s="188"/>
      <c r="AM103" s="188"/>
      <c r="AN103" s="188"/>
      <c r="AO103" s="188"/>
      <c r="AP103" s="188"/>
      <c r="AQ103" s="189"/>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87"/>
      <c r="AL104" s="188"/>
      <c r="AM104" s="188"/>
      <c r="AN104" s="188"/>
      <c r="AO104" s="188"/>
      <c r="AP104" s="188"/>
      <c r="AQ104" s="189"/>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87"/>
      <c r="AL105" s="188"/>
      <c r="AM105" s="188"/>
      <c r="AN105" s="188"/>
      <c r="AO105" s="188"/>
      <c r="AP105" s="188"/>
      <c r="AQ105" s="189"/>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87"/>
      <c r="AL106" s="188"/>
      <c r="AM106" s="188"/>
      <c r="AN106" s="188"/>
      <c r="AO106" s="188"/>
      <c r="AP106" s="188"/>
      <c r="AQ106" s="189"/>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87"/>
      <c r="AL107" s="188"/>
      <c r="AM107" s="188"/>
      <c r="AN107" s="188"/>
      <c r="AO107" s="188"/>
      <c r="AP107" s="188"/>
      <c r="AQ107" s="189"/>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87"/>
      <c r="AL108" s="188"/>
      <c r="AM108" s="188"/>
      <c r="AN108" s="188"/>
      <c r="AO108" s="188"/>
      <c r="AP108" s="188"/>
      <c r="AQ108" s="189"/>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87"/>
      <c r="AL109" s="188"/>
      <c r="AM109" s="188"/>
      <c r="AN109" s="188"/>
      <c r="AO109" s="188"/>
      <c r="AP109" s="188"/>
      <c r="AQ109" s="189"/>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87"/>
      <c r="AL110" s="188"/>
      <c r="AM110" s="188"/>
      <c r="AN110" s="188"/>
      <c r="AO110" s="188"/>
      <c r="AP110" s="188"/>
      <c r="AQ110" s="189"/>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87"/>
      <c r="AL111" s="188"/>
      <c r="AM111" s="188"/>
      <c r="AN111" s="188"/>
      <c r="AO111" s="188"/>
      <c r="AP111" s="188"/>
      <c r="AQ111" s="189"/>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87"/>
      <c r="AL112" s="188"/>
      <c r="AM112" s="188"/>
      <c r="AN112" s="188"/>
      <c r="AO112" s="188"/>
      <c r="AP112" s="188"/>
      <c r="AQ112" s="189"/>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87"/>
      <c r="AL113" s="188"/>
      <c r="AM113" s="188"/>
      <c r="AN113" s="188"/>
      <c r="AO113" s="188"/>
      <c r="AP113" s="188"/>
      <c r="AQ113" s="189"/>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87"/>
      <c r="AL114" s="188"/>
      <c r="AM114" s="188"/>
      <c r="AN114" s="188"/>
      <c r="AO114" s="188"/>
      <c r="AP114" s="188"/>
      <c r="AQ114" s="189"/>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87"/>
      <c r="AL115" s="188"/>
      <c r="AM115" s="188"/>
      <c r="AN115" s="188"/>
      <c r="AO115" s="188"/>
      <c r="AP115" s="188"/>
      <c r="AQ115" s="189"/>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87"/>
      <c r="AL116" s="188"/>
      <c r="AM116" s="188"/>
      <c r="AN116" s="188"/>
      <c r="AO116" s="188"/>
      <c r="AP116" s="188"/>
      <c r="AQ116" s="189"/>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0"/>
      <c r="AL117" s="191"/>
      <c r="AM117" s="191"/>
      <c r="AN117" s="191"/>
      <c r="AO117" s="191"/>
      <c r="AP117" s="191"/>
      <c r="AQ117" s="192"/>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（最大出力合計1,980kW）</v>
      </c>
      <c r="D123" s="5" t="str">
        <f>データ!EX9</f>
        <v>（最大出力合計-kW）</v>
      </c>
      <c r="E123" s="5" t="str">
        <f>データ!GW9</f>
        <v>（最大出力合計-kW）</v>
      </c>
      <c r="F123" s="5" t="str">
        <f>データ!IV9</f>
        <v>（最大出力合計-kW）</v>
      </c>
      <c r="G123" s="5" t="str">
        <f>データ!KU9</f>
        <v>（最大出力合計1,980kW）</v>
      </c>
    </row>
  </sheetData>
  <sheetProtection algorithmName="SHA-512" hashValue="VOB5ooo73hSxWWyTev+eAF99WiUkz7MUkRqEFUA8MrK/geSY+0bRMt5qpzkSvUHlN2sLwkGHfNuZckpkuywo9g==" saltValue="ISpl3n6gmY0mqOOKcPPib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084425</v>
      </c>
      <c r="D6" s="67" t="str">
        <f t="shared" si="6"/>
        <v>46</v>
      </c>
      <c r="E6" s="67" t="str">
        <f t="shared" si="6"/>
        <v>04</v>
      </c>
      <c r="F6" s="67" t="str">
        <f t="shared" si="6"/>
        <v>0</v>
      </c>
      <c r="G6" s="67" t="str">
        <f t="shared" si="6"/>
        <v>000</v>
      </c>
      <c r="H6" s="67" t="str">
        <f t="shared" si="6"/>
        <v>茨城県　美浦村</v>
      </c>
      <c r="I6" s="67" t="str">
        <f t="shared" si="6"/>
        <v>法適用</v>
      </c>
      <c r="J6" s="67" t="str">
        <f t="shared" si="6"/>
        <v>電気事業</v>
      </c>
      <c r="K6" s="67" t="str">
        <f t="shared" si="6"/>
        <v>非設置</v>
      </c>
      <c r="L6" s="68">
        <f t="shared" si="6"/>
        <v>21.1</v>
      </c>
      <c r="M6" s="69" t="str">
        <f t="shared" si="6"/>
        <v>-</v>
      </c>
      <c r="N6" s="69" t="str">
        <f t="shared" si="6"/>
        <v>-</v>
      </c>
      <c r="O6" s="69" t="str">
        <f t="shared" si="6"/>
        <v>-</v>
      </c>
      <c r="P6" s="69">
        <f t="shared" si="6"/>
        <v>1</v>
      </c>
      <c r="Q6" s="69" t="str">
        <f t="shared" si="6"/>
        <v>-</v>
      </c>
      <c r="R6" s="70" t="str">
        <f>R7</f>
        <v>令和17年3月26日　美浦村メガソーラー発電所</v>
      </c>
      <c r="S6" s="71" t="str">
        <f t="shared" si="6"/>
        <v>令和17年3月26日　美浦村メガソーラー発電所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2824</v>
      </c>
      <c r="AM6" s="69">
        <f t="shared" si="6"/>
        <v>2809</v>
      </c>
      <c r="AN6" s="69">
        <f t="shared" si="6"/>
        <v>2781</v>
      </c>
      <c r="AO6" s="69">
        <f t="shared" si="6"/>
        <v>2757</v>
      </c>
      <c r="AP6" s="69">
        <f t="shared" si="6"/>
        <v>2759</v>
      </c>
      <c r="AQ6" s="69">
        <f t="shared" si="6"/>
        <v>2824</v>
      </c>
      <c r="AR6" s="69">
        <f t="shared" si="6"/>
        <v>2809</v>
      </c>
      <c r="AS6" s="69">
        <f t="shared" si="6"/>
        <v>2781</v>
      </c>
      <c r="AT6" s="69">
        <f t="shared" si="6"/>
        <v>2757</v>
      </c>
      <c r="AU6" s="69">
        <f t="shared" si="6"/>
        <v>2759</v>
      </c>
      <c r="AV6" s="69" t="str">
        <f t="shared" si="6"/>
        <v>-</v>
      </c>
      <c r="AW6" s="69">
        <f t="shared" si="6"/>
        <v>99286</v>
      </c>
      <c r="AX6" s="69">
        <f t="shared" si="6"/>
        <v>99286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21.1</v>
      </c>
      <c r="M7" s="79" t="s">
        <v>130</v>
      </c>
      <c r="N7" s="79" t="s">
        <v>130</v>
      </c>
      <c r="O7" s="80" t="s">
        <v>130</v>
      </c>
      <c r="P7" s="80">
        <v>1</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2824</v>
      </c>
      <c r="AM7" s="80">
        <v>2809</v>
      </c>
      <c r="AN7" s="80">
        <v>2781</v>
      </c>
      <c r="AO7" s="80">
        <v>2757</v>
      </c>
      <c r="AP7" s="80">
        <v>2759</v>
      </c>
      <c r="AQ7" s="80">
        <v>2824</v>
      </c>
      <c r="AR7" s="80">
        <v>2809</v>
      </c>
      <c r="AS7" s="80">
        <v>2781</v>
      </c>
      <c r="AT7" s="80">
        <v>2757</v>
      </c>
      <c r="AU7" s="80">
        <v>2759</v>
      </c>
      <c r="AV7" s="80" t="s">
        <v>130</v>
      </c>
      <c r="AW7" s="80">
        <v>99286</v>
      </c>
      <c r="AX7" s="80">
        <v>99286</v>
      </c>
      <c r="AY7" s="83">
        <v>233.3</v>
      </c>
      <c r="AZ7" s="83">
        <v>233.2</v>
      </c>
      <c r="BA7" s="83">
        <v>232.6</v>
      </c>
      <c r="BB7" s="83">
        <v>241.5</v>
      </c>
      <c r="BC7" s="83">
        <v>247.5</v>
      </c>
      <c r="BD7" s="83">
        <v>135.9</v>
      </c>
      <c r="BE7" s="83">
        <v>130.5</v>
      </c>
      <c r="BF7" s="83">
        <v>129.9</v>
      </c>
      <c r="BG7" s="83">
        <v>130.19999999999999</v>
      </c>
      <c r="BH7" s="83">
        <v>134.6</v>
      </c>
      <c r="BI7" s="83">
        <v>100</v>
      </c>
      <c r="BJ7" s="83">
        <v>247.2</v>
      </c>
      <c r="BK7" s="83">
        <v>246.8</v>
      </c>
      <c r="BL7" s="83">
        <v>246.3</v>
      </c>
      <c r="BM7" s="83">
        <v>255.3</v>
      </c>
      <c r="BN7" s="83">
        <v>260.60000000000002</v>
      </c>
      <c r="BO7" s="83">
        <v>136.30000000000001</v>
      </c>
      <c r="BP7" s="83">
        <v>130.69999999999999</v>
      </c>
      <c r="BQ7" s="83">
        <v>128.9</v>
      </c>
      <c r="BR7" s="83">
        <v>129.30000000000001</v>
      </c>
      <c r="BS7" s="83">
        <v>133.80000000000001</v>
      </c>
      <c r="BT7" s="83">
        <v>100</v>
      </c>
      <c r="BU7" s="83">
        <v>4941.7</v>
      </c>
      <c r="BV7" s="83">
        <v>482.7</v>
      </c>
      <c r="BW7" s="83">
        <v>488.7</v>
      </c>
      <c r="BX7" s="83">
        <v>491.7</v>
      </c>
      <c r="BY7" s="83">
        <v>493.2</v>
      </c>
      <c r="BZ7" s="83">
        <v>688</v>
      </c>
      <c r="CA7" s="83">
        <v>707.7</v>
      </c>
      <c r="CB7" s="83">
        <v>749.1</v>
      </c>
      <c r="CC7" s="83">
        <v>763.6</v>
      </c>
      <c r="CD7" s="83">
        <v>666.3</v>
      </c>
      <c r="CE7" s="83">
        <v>100</v>
      </c>
      <c r="CF7" s="83">
        <v>15433.2</v>
      </c>
      <c r="CG7" s="83">
        <v>15455.1</v>
      </c>
      <c r="CH7" s="83">
        <v>15472.7</v>
      </c>
      <c r="CI7" s="83">
        <v>14910</v>
      </c>
      <c r="CJ7" s="83">
        <v>14556.6</v>
      </c>
      <c r="CK7" s="83">
        <v>8260</v>
      </c>
      <c r="CL7" s="83">
        <v>8600.1</v>
      </c>
      <c r="CM7" s="83">
        <v>9078.5</v>
      </c>
      <c r="CN7" s="83">
        <v>9106</v>
      </c>
      <c r="CO7" s="83">
        <v>9268.1</v>
      </c>
      <c r="CP7" s="80">
        <v>91975</v>
      </c>
      <c r="CQ7" s="80">
        <v>91699</v>
      </c>
      <c r="CR7" s="80">
        <v>90892</v>
      </c>
      <c r="CS7" s="80">
        <v>91823</v>
      </c>
      <c r="CT7" s="80">
        <v>92713</v>
      </c>
      <c r="CU7" s="80">
        <v>1543942</v>
      </c>
      <c r="CV7" s="80">
        <v>1467681</v>
      </c>
      <c r="CW7" s="80">
        <v>1533303</v>
      </c>
      <c r="CX7" s="80">
        <v>1359753</v>
      </c>
      <c r="CY7" s="80">
        <v>1430009</v>
      </c>
      <c r="CZ7" s="80">
        <v>1980</v>
      </c>
      <c r="DA7" s="83">
        <v>16.3</v>
      </c>
      <c r="DB7" s="83">
        <v>16.2</v>
      </c>
      <c r="DC7" s="83">
        <v>16</v>
      </c>
      <c r="DD7" s="83">
        <v>15.9</v>
      </c>
      <c r="DE7" s="83">
        <v>15.9</v>
      </c>
      <c r="DF7" s="83">
        <v>36.200000000000003</v>
      </c>
      <c r="DG7" s="83">
        <v>36.5</v>
      </c>
      <c r="DH7" s="83">
        <v>35.299999999999997</v>
      </c>
      <c r="DI7" s="83">
        <v>35</v>
      </c>
      <c r="DJ7" s="83">
        <v>34.299999999999997</v>
      </c>
      <c r="DK7" s="83">
        <v>0.3</v>
      </c>
      <c r="DL7" s="83">
        <v>0.1</v>
      </c>
      <c r="DM7" s="83">
        <v>0.1</v>
      </c>
      <c r="DN7" s="83">
        <v>0.6</v>
      </c>
      <c r="DO7" s="83">
        <v>0.2</v>
      </c>
      <c r="DP7" s="83">
        <v>18.2</v>
      </c>
      <c r="DQ7" s="83">
        <v>20.9</v>
      </c>
      <c r="DR7" s="83">
        <v>21.1</v>
      </c>
      <c r="DS7" s="83">
        <v>19</v>
      </c>
      <c r="DT7" s="83">
        <v>20.6</v>
      </c>
      <c r="DU7" s="83">
        <v>700.9</v>
      </c>
      <c r="DV7" s="83">
        <v>702.8</v>
      </c>
      <c r="DW7" s="83">
        <v>659.2</v>
      </c>
      <c r="DX7" s="83">
        <v>613.4</v>
      </c>
      <c r="DY7" s="83">
        <v>561.9</v>
      </c>
      <c r="DZ7" s="83">
        <v>103.6</v>
      </c>
      <c r="EA7" s="83">
        <v>95.7</v>
      </c>
      <c r="EB7" s="83">
        <v>88.5</v>
      </c>
      <c r="EC7" s="83">
        <v>92.4</v>
      </c>
      <c r="ED7" s="83">
        <v>95.1</v>
      </c>
      <c r="EE7" s="83">
        <v>10.4</v>
      </c>
      <c r="EF7" s="83">
        <v>15.7</v>
      </c>
      <c r="EG7" s="83">
        <v>20.9</v>
      </c>
      <c r="EH7" s="83">
        <v>26.1</v>
      </c>
      <c r="EI7" s="83">
        <v>31.3</v>
      </c>
      <c r="EJ7" s="83">
        <v>60.3</v>
      </c>
      <c r="EK7" s="83">
        <v>60.2</v>
      </c>
      <c r="EL7" s="83">
        <v>61.2</v>
      </c>
      <c r="EM7" s="83">
        <v>61.9</v>
      </c>
      <c r="EN7" s="83">
        <v>62</v>
      </c>
      <c r="EO7" s="83">
        <v>100</v>
      </c>
      <c r="EP7" s="83">
        <v>100</v>
      </c>
      <c r="EQ7" s="83">
        <v>100</v>
      </c>
      <c r="ER7" s="83">
        <v>100</v>
      </c>
      <c r="ES7" s="83">
        <v>100</v>
      </c>
      <c r="ET7" s="83">
        <v>20.5</v>
      </c>
      <c r="EU7" s="83">
        <v>21.4</v>
      </c>
      <c r="EV7" s="83">
        <v>22.6</v>
      </c>
      <c r="EW7" s="83">
        <v>22.2</v>
      </c>
      <c r="EX7" s="83">
        <v>23</v>
      </c>
      <c r="EY7" s="80" t="s">
        <v>130</v>
      </c>
      <c r="EZ7" s="83" t="s">
        <v>130</v>
      </c>
      <c r="FA7" s="83" t="s">
        <v>130</v>
      </c>
      <c r="FB7" s="83" t="s">
        <v>130</v>
      </c>
      <c r="FC7" s="83" t="s">
        <v>130</v>
      </c>
      <c r="FD7" s="83" t="s">
        <v>130</v>
      </c>
      <c r="FE7" s="83">
        <v>37.299999999999997</v>
      </c>
      <c r="FF7" s="83">
        <v>38</v>
      </c>
      <c r="FG7" s="83">
        <v>36.5</v>
      </c>
      <c r="FH7" s="83">
        <v>36.6</v>
      </c>
      <c r="FI7" s="83">
        <v>35.799999999999997</v>
      </c>
      <c r="FJ7" s="83" t="s">
        <v>130</v>
      </c>
      <c r="FK7" s="83" t="s">
        <v>130</v>
      </c>
      <c r="FL7" s="83" t="s">
        <v>130</v>
      </c>
      <c r="FM7" s="83" t="s">
        <v>130</v>
      </c>
      <c r="FN7" s="83" t="s">
        <v>130</v>
      </c>
      <c r="FO7" s="83">
        <v>19.3</v>
      </c>
      <c r="FP7" s="83">
        <v>20.6</v>
      </c>
      <c r="FQ7" s="83">
        <v>21.6</v>
      </c>
      <c r="FR7" s="83">
        <v>20</v>
      </c>
      <c r="FS7" s="83">
        <v>22.1</v>
      </c>
      <c r="FT7" s="83" t="s">
        <v>130</v>
      </c>
      <c r="FU7" s="83" t="s">
        <v>130</v>
      </c>
      <c r="FV7" s="83" t="s">
        <v>130</v>
      </c>
      <c r="FW7" s="83" t="s">
        <v>130</v>
      </c>
      <c r="FX7" s="83" t="s">
        <v>130</v>
      </c>
      <c r="FY7" s="83">
        <v>83.3</v>
      </c>
      <c r="FZ7" s="83">
        <v>73.2</v>
      </c>
      <c r="GA7" s="83">
        <v>71.400000000000006</v>
      </c>
      <c r="GB7" s="83">
        <v>82</v>
      </c>
      <c r="GC7" s="83">
        <v>87.3</v>
      </c>
      <c r="GD7" s="83" t="s">
        <v>130</v>
      </c>
      <c r="GE7" s="83" t="s">
        <v>130</v>
      </c>
      <c r="GF7" s="83" t="s">
        <v>130</v>
      </c>
      <c r="GG7" s="83" t="s">
        <v>130</v>
      </c>
      <c r="GH7" s="83" t="s">
        <v>130</v>
      </c>
      <c r="GI7" s="83">
        <v>62.1</v>
      </c>
      <c r="GJ7" s="83">
        <v>62.6</v>
      </c>
      <c r="GK7" s="83">
        <v>63.4</v>
      </c>
      <c r="GL7" s="83">
        <v>63.8</v>
      </c>
      <c r="GM7" s="83">
        <v>63.6</v>
      </c>
      <c r="GN7" s="83" t="s">
        <v>130</v>
      </c>
      <c r="GO7" s="83" t="s">
        <v>130</v>
      </c>
      <c r="GP7" s="83" t="s">
        <v>130</v>
      </c>
      <c r="GQ7" s="83" t="s">
        <v>130</v>
      </c>
      <c r="GR7" s="83" t="s">
        <v>130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v>1980</v>
      </c>
      <c r="KW7" s="83">
        <v>16.3</v>
      </c>
      <c r="KX7" s="83">
        <v>16.2</v>
      </c>
      <c r="KY7" s="83">
        <v>16</v>
      </c>
      <c r="KZ7" s="83">
        <v>15.9</v>
      </c>
      <c r="LA7" s="83">
        <v>15.9</v>
      </c>
      <c r="LB7" s="83">
        <v>15.3</v>
      </c>
      <c r="LC7" s="83">
        <v>15.4</v>
      </c>
      <c r="LD7" s="83">
        <v>15.1</v>
      </c>
      <c r="LE7" s="83">
        <v>15.5</v>
      </c>
      <c r="LF7" s="83">
        <v>15.2</v>
      </c>
      <c r="LG7" s="83">
        <v>0.3</v>
      </c>
      <c r="LH7" s="83">
        <v>0.1</v>
      </c>
      <c r="LI7" s="83">
        <v>0.1</v>
      </c>
      <c r="LJ7" s="83">
        <v>0.6</v>
      </c>
      <c r="LK7" s="83">
        <v>0.2</v>
      </c>
      <c r="LL7" s="83">
        <v>2.4</v>
      </c>
      <c r="LM7" s="83">
        <v>4.0999999999999996</v>
      </c>
      <c r="LN7" s="83">
        <v>2.2000000000000002</v>
      </c>
      <c r="LO7" s="83">
        <v>2.4</v>
      </c>
      <c r="LP7" s="83">
        <v>3.7</v>
      </c>
      <c r="LQ7" s="83">
        <v>700.9</v>
      </c>
      <c r="LR7" s="83">
        <v>702.8</v>
      </c>
      <c r="LS7" s="83">
        <v>659.2</v>
      </c>
      <c r="LT7" s="83">
        <v>613.4</v>
      </c>
      <c r="LU7" s="83">
        <v>561.9</v>
      </c>
      <c r="LV7" s="83">
        <v>494.6</v>
      </c>
      <c r="LW7" s="83">
        <v>469.5</v>
      </c>
      <c r="LX7" s="83">
        <v>391.3</v>
      </c>
      <c r="LY7" s="83">
        <v>270.5</v>
      </c>
      <c r="LZ7" s="83">
        <v>252.2</v>
      </c>
      <c r="MA7" s="83">
        <v>10.4</v>
      </c>
      <c r="MB7" s="83">
        <v>15.7</v>
      </c>
      <c r="MC7" s="83">
        <v>20.9</v>
      </c>
      <c r="MD7" s="83">
        <v>26.1</v>
      </c>
      <c r="ME7" s="83">
        <v>31.3</v>
      </c>
      <c r="MF7" s="83">
        <v>11.5</v>
      </c>
      <c r="MG7" s="83">
        <v>16.100000000000001</v>
      </c>
      <c r="MH7" s="83">
        <v>22.3</v>
      </c>
      <c r="MI7" s="83">
        <v>27.3</v>
      </c>
      <c r="MJ7" s="83">
        <v>32.5</v>
      </c>
      <c r="MK7" s="83">
        <v>100</v>
      </c>
      <c r="ML7" s="83">
        <v>100</v>
      </c>
      <c r="MM7" s="83">
        <v>100</v>
      </c>
      <c r="MN7" s="83">
        <v>100</v>
      </c>
      <c r="MO7" s="83">
        <v>100</v>
      </c>
      <c r="MP7" s="83">
        <v>100</v>
      </c>
      <c r="MQ7" s="83">
        <v>100</v>
      </c>
      <c r="MR7" s="83">
        <v>100</v>
      </c>
      <c r="MS7" s="83">
        <v>100</v>
      </c>
      <c r="MT7" s="83">
        <v>100</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f>IF(SUM($M$6,$MU$7:$MX$7)=0,FALSE,TRUE)</f>
        <v>0</v>
      </c>
      <c r="GE8" s="87" t="s">
        <v>134</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（最大出力合計1,980kW）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（最大出力合計1,980kW）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233.3</v>
      </c>
      <c r="AZ11" s="95">
        <f>AZ7</f>
        <v>233.2</v>
      </c>
      <c r="BA11" s="95">
        <f>BA7</f>
        <v>232.6</v>
      </c>
      <c r="BB11" s="95">
        <f>BB7</f>
        <v>241.5</v>
      </c>
      <c r="BC11" s="95">
        <f>BC7</f>
        <v>247.5</v>
      </c>
      <c r="BD11" s="84"/>
      <c r="BE11" s="84"/>
      <c r="BF11" s="84"/>
      <c r="BG11" s="84"/>
      <c r="BH11" s="84"/>
      <c r="BI11" s="94" t="s">
        <v>143</v>
      </c>
      <c r="BJ11" s="95">
        <f>BJ7</f>
        <v>247.2</v>
      </c>
      <c r="BK11" s="95">
        <f>BK7</f>
        <v>246.8</v>
      </c>
      <c r="BL11" s="95">
        <f>BL7</f>
        <v>246.3</v>
      </c>
      <c r="BM11" s="95">
        <f>BM7</f>
        <v>255.3</v>
      </c>
      <c r="BN11" s="95">
        <f>BN7</f>
        <v>260.60000000000002</v>
      </c>
      <c r="BO11" s="84"/>
      <c r="BP11" s="84"/>
      <c r="BQ11" s="84"/>
      <c r="BR11" s="84"/>
      <c r="BS11" s="84"/>
      <c r="BT11" s="94" t="s">
        <v>143</v>
      </c>
      <c r="BU11" s="95">
        <f>BU7</f>
        <v>4941.7</v>
      </c>
      <c r="BV11" s="95">
        <f>BV7</f>
        <v>482.7</v>
      </c>
      <c r="BW11" s="95">
        <f>BW7</f>
        <v>488.7</v>
      </c>
      <c r="BX11" s="95">
        <f>BX7</f>
        <v>491.7</v>
      </c>
      <c r="BY11" s="95">
        <f>BY7</f>
        <v>493.2</v>
      </c>
      <c r="BZ11" s="84"/>
      <c r="CA11" s="84"/>
      <c r="CB11" s="84"/>
      <c r="CC11" s="84"/>
      <c r="CD11" s="84"/>
      <c r="CE11" s="94" t="s">
        <v>143</v>
      </c>
      <c r="CF11" s="95">
        <f>CF7</f>
        <v>15433.2</v>
      </c>
      <c r="CG11" s="95">
        <f>CG7</f>
        <v>15455.1</v>
      </c>
      <c r="CH11" s="95">
        <f>CH7</f>
        <v>15472.7</v>
      </c>
      <c r="CI11" s="95">
        <f>CI7</f>
        <v>14910</v>
      </c>
      <c r="CJ11" s="95">
        <f>CJ7</f>
        <v>14556.6</v>
      </c>
      <c r="CK11" s="84"/>
      <c r="CL11" s="84"/>
      <c r="CM11" s="84"/>
      <c r="CN11" s="84"/>
      <c r="CO11" s="94" t="s">
        <v>143</v>
      </c>
      <c r="CP11" s="96">
        <f>CP7</f>
        <v>91975</v>
      </c>
      <c r="CQ11" s="96">
        <f>CQ7</f>
        <v>91699</v>
      </c>
      <c r="CR11" s="96">
        <f>CR7</f>
        <v>90892</v>
      </c>
      <c r="CS11" s="96">
        <f>CS7</f>
        <v>91823</v>
      </c>
      <c r="CT11" s="96">
        <f>CT7</f>
        <v>92713</v>
      </c>
      <c r="CU11" s="84"/>
      <c r="CV11" s="84"/>
      <c r="CW11" s="84"/>
      <c r="CX11" s="84"/>
      <c r="CY11" s="84"/>
      <c r="CZ11" s="94" t="s">
        <v>143</v>
      </c>
      <c r="DA11" s="95">
        <f>DA7</f>
        <v>16.3</v>
      </c>
      <c r="DB11" s="95">
        <f>DB7</f>
        <v>16.2</v>
      </c>
      <c r="DC11" s="95">
        <f>DC7</f>
        <v>16</v>
      </c>
      <c r="DD11" s="95">
        <f>DD7</f>
        <v>15.9</v>
      </c>
      <c r="DE11" s="95">
        <f>DE7</f>
        <v>15.9</v>
      </c>
      <c r="DF11" s="84"/>
      <c r="DG11" s="84"/>
      <c r="DH11" s="84"/>
      <c r="DI11" s="84"/>
      <c r="DJ11" s="94" t="s">
        <v>143</v>
      </c>
      <c r="DK11" s="95">
        <f>DK7</f>
        <v>0.3</v>
      </c>
      <c r="DL11" s="95">
        <f>DL7</f>
        <v>0.1</v>
      </c>
      <c r="DM11" s="95">
        <f>DM7</f>
        <v>0.1</v>
      </c>
      <c r="DN11" s="95">
        <f>DN7</f>
        <v>0.6</v>
      </c>
      <c r="DO11" s="95">
        <f>DO7</f>
        <v>0.2</v>
      </c>
      <c r="DP11" s="84"/>
      <c r="DQ11" s="84"/>
      <c r="DR11" s="84"/>
      <c r="DS11" s="84"/>
      <c r="DT11" s="94" t="s">
        <v>143</v>
      </c>
      <c r="DU11" s="95">
        <f>DU7</f>
        <v>700.9</v>
      </c>
      <c r="DV11" s="95">
        <f>DV7</f>
        <v>702.8</v>
      </c>
      <c r="DW11" s="95">
        <f>DW7</f>
        <v>659.2</v>
      </c>
      <c r="DX11" s="95">
        <f>DX7</f>
        <v>613.4</v>
      </c>
      <c r="DY11" s="95">
        <f>DY7</f>
        <v>561.9</v>
      </c>
      <c r="DZ11" s="84"/>
      <c r="EA11" s="84"/>
      <c r="EB11" s="84"/>
      <c r="EC11" s="84"/>
      <c r="ED11" s="94" t="s">
        <v>143</v>
      </c>
      <c r="EE11" s="95">
        <f>EE7</f>
        <v>10.4</v>
      </c>
      <c r="EF11" s="95">
        <f>EF7</f>
        <v>15.7</v>
      </c>
      <c r="EG11" s="95">
        <f>EG7</f>
        <v>20.9</v>
      </c>
      <c r="EH11" s="95">
        <f>EH7</f>
        <v>26.1</v>
      </c>
      <c r="EI11" s="95">
        <f>EI7</f>
        <v>31.3</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16.3</v>
      </c>
      <c r="KX11" s="95">
        <f>KX7</f>
        <v>16.2</v>
      </c>
      <c r="KY11" s="95">
        <f>KY7</f>
        <v>16</v>
      </c>
      <c r="KZ11" s="95">
        <f>KZ7</f>
        <v>15.9</v>
      </c>
      <c r="LA11" s="95">
        <f>LA7</f>
        <v>15.9</v>
      </c>
      <c r="LB11" s="84"/>
      <c r="LC11" s="84"/>
      <c r="LD11" s="84"/>
      <c r="LE11" s="84"/>
      <c r="LF11" s="94" t="s">
        <v>143</v>
      </c>
      <c r="LG11" s="95">
        <f>LG7</f>
        <v>0.3</v>
      </c>
      <c r="LH11" s="95">
        <f>LH7</f>
        <v>0.1</v>
      </c>
      <c r="LI11" s="95">
        <f>LI7</f>
        <v>0.1</v>
      </c>
      <c r="LJ11" s="95">
        <f>LJ7</f>
        <v>0.6</v>
      </c>
      <c r="LK11" s="95">
        <f>LK7</f>
        <v>0.2</v>
      </c>
      <c r="LL11" s="84"/>
      <c r="LM11" s="84"/>
      <c r="LN11" s="84"/>
      <c r="LO11" s="84"/>
      <c r="LP11" s="94" t="s">
        <v>143</v>
      </c>
      <c r="LQ11" s="95">
        <f>LQ7</f>
        <v>700.9</v>
      </c>
      <c r="LR11" s="95">
        <f>LR7</f>
        <v>702.8</v>
      </c>
      <c r="LS11" s="95">
        <f>LS7</f>
        <v>659.2</v>
      </c>
      <c r="LT11" s="95">
        <f>LT7</f>
        <v>613.4</v>
      </c>
      <c r="LU11" s="95">
        <f>LU7</f>
        <v>561.9</v>
      </c>
      <c r="LV11" s="84"/>
      <c r="LW11" s="84"/>
      <c r="LX11" s="84"/>
      <c r="LY11" s="84"/>
      <c r="LZ11" s="94" t="s">
        <v>143</v>
      </c>
      <c r="MA11" s="95">
        <f>MA7</f>
        <v>10.4</v>
      </c>
      <c r="MB11" s="95">
        <f>MB7</f>
        <v>15.7</v>
      </c>
      <c r="MC11" s="95">
        <f>MC7</f>
        <v>20.9</v>
      </c>
      <c r="MD11" s="95">
        <f>MD7</f>
        <v>26.1</v>
      </c>
      <c r="ME11" s="95">
        <f>ME7</f>
        <v>31.3</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135.9</v>
      </c>
      <c r="AZ12" s="95">
        <f>BE7</f>
        <v>130.5</v>
      </c>
      <c r="BA12" s="95">
        <f>BF7</f>
        <v>129.9</v>
      </c>
      <c r="BB12" s="95">
        <f>BG7</f>
        <v>130.19999999999999</v>
      </c>
      <c r="BC12" s="95">
        <f>BH7</f>
        <v>134.6</v>
      </c>
      <c r="BD12" s="84"/>
      <c r="BE12" s="84"/>
      <c r="BF12" s="84"/>
      <c r="BG12" s="84"/>
      <c r="BH12" s="84"/>
      <c r="BI12" s="94" t="s">
        <v>144</v>
      </c>
      <c r="BJ12" s="95">
        <f>BO7</f>
        <v>136.30000000000001</v>
      </c>
      <c r="BK12" s="95">
        <f>BP7</f>
        <v>130.69999999999999</v>
      </c>
      <c r="BL12" s="95">
        <f>BQ7</f>
        <v>128.9</v>
      </c>
      <c r="BM12" s="95">
        <f>BR7</f>
        <v>129.30000000000001</v>
      </c>
      <c r="BN12" s="95">
        <f>BS7</f>
        <v>133.80000000000001</v>
      </c>
      <c r="BO12" s="84"/>
      <c r="BP12" s="84"/>
      <c r="BQ12" s="84"/>
      <c r="BR12" s="84"/>
      <c r="BS12" s="84"/>
      <c r="BT12" s="94" t="s">
        <v>144</v>
      </c>
      <c r="BU12" s="95">
        <f>BZ7</f>
        <v>688</v>
      </c>
      <c r="BV12" s="95">
        <f>CA7</f>
        <v>707.7</v>
      </c>
      <c r="BW12" s="95">
        <f>CB7</f>
        <v>749.1</v>
      </c>
      <c r="BX12" s="95">
        <f>CC7</f>
        <v>763.6</v>
      </c>
      <c r="BY12" s="95">
        <f>CD7</f>
        <v>666.3</v>
      </c>
      <c r="BZ12" s="84"/>
      <c r="CA12" s="84"/>
      <c r="CB12" s="84"/>
      <c r="CC12" s="84"/>
      <c r="CD12" s="84"/>
      <c r="CE12" s="94" t="s">
        <v>144</v>
      </c>
      <c r="CF12" s="95">
        <f>CK7</f>
        <v>8260</v>
      </c>
      <c r="CG12" s="95">
        <f>CL7</f>
        <v>8600.1</v>
      </c>
      <c r="CH12" s="95">
        <f>CM7</f>
        <v>9078.5</v>
      </c>
      <c r="CI12" s="95">
        <f>CN7</f>
        <v>9106</v>
      </c>
      <c r="CJ12" s="95">
        <f>CO7</f>
        <v>9268.1</v>
      </c>
      <c r="CK12" s="84"/>
      <c r="CL12" s="84"/>
      <c r="CM12" s="84"/>
      <c r="CN12" s="84"/>
      <c r="CO12" s="94" t="s">
        <v>144</v>
      </c>
      <c r="CP12" s="96">
        <f>CU7</f>
        <v>1543942</v>
      </c>
      <c r="CQ12" s="96">
        <f>CV7</f>
        <v>1467681</v>
      </c>
      <c r="CR12" s="96">
        <f>CW7</f>
        <v>1533303</v>
      </c>
      <c r="CS12" s="96">
        <f>CX7</f>
        <v>1359753</v>
      </c>
      <c r="CT12" s="96">
        <f>CY7</f>
        <v>1430009</v>
      </c>
      <c r="CU12" s="84"/>
      <c r="CV12" s="84"/>
      <c r="CW12" s="84"/>
      <c r="CX12" s="84"/>
      <c r="CY12" s="84"/>
      <c r="CZ12" s="94" t="s">
        <v>144</v>
      </c>
      <c r="DA12" s="95">
        <f>DF7</f>
        <v>36.200000000000003</v>
      </c>
      <c r="DB12" s="95">
        <f>DG7</f>
        <v>36.5</v>
      </c>
      <c r="DC12" s="95">
        <f>DH7</f>
        <v>35.299999999999997</v>
      </c>
      <c r="DD12" s="95">
        <f>DI7</f>
        <v>35</v>
      </c>
      <c r="DE12" s="95">
        <f>DJ7</f>
        <v>34.299999999999997</v>
      </c>
      <c r="DF12" s="84"/>
      <c r="DG12" s="84"/>
      <c r="DH12" s="84"/>
      <c r="DI12" s="84"/>
      <c r="DJ12" s="94" t="s">
        <v>144</v>
      </c>
      <c r="DK12" s="95">
        <f>DP7</f>
        <v>18.2</v>
      </c>
      <c r="DL12" s="95">
        <f>DQ7</f>
        <v>20.9</v>
      </c>
      <c r="DM12" s="95">
        <f>DR7</f>
        <v>21.1</v>
      </c>
      <c r="DN12" s="95">
        <f>DS7</f>
        <v>19</v>
      </c>
      <c r="DO12" s="95">
        <f>DT7</f>
        <v>20.6</v>
      </c>
      <c r="DP12" s="84"/>
      <c r="DQ12" s="84"/>
      <c r="DR12" s="84"/>
      <c r="DS12" s="84"/>
      <c r="DT12" s="94" t="s">
        <v>144</v>
      </c>
      <c r="DU12" s="95">
        <f>DZ7</f>
        <v>103.6</v>
      </c>
      <c r="DV12" s="95">
        <f>EA7</f>
        <v>95.7</v>
      </c>
      <c r="DW12" s="95">
        <f>EB7</f>
        <v>88.5</v>
      </c>
      <c r="DX12" s="95">
        <f>EC7</f>
        <v>92.4</v>
      </c>
      <c r="DY12" s="95">
        <f>ED7</f>
        <v>95.1</v>
      </c>
      <c r="DZ12" s="84"/>
      <c r="EA12" s="84"/>
      <c r="EB12" s="84"/>
      <c r="EC12" s="84"/>
      <c r="ED12" s="94" t="s">
        <v>144</v>
      </c>
      <c r="EE12" s="95">
        <f>EJ7</f>
        <v>60.3</v>
      </c>
      <c r="EF12" s="95">
        <f>EK7</f>
        <v>60.2</v>
      </c>
      <c r="EG12" s="95">
        <f>EL7</f>
        <v>61.2</v>
      </c>
      <c r="EH12" s="95">
        <f>EM7</f>
        <v>61.9</v>
      </c>
      <c r="EI12" s="95">
        <f>EN7</f>
        <v>62</v>
      </c>
      <c r="EJ12" s="84"/>
      <c r="EK12" s="84"/>
      <c r="EL12" s="84"/>
      <c r="EM12" s="84"/>
      <c r="EN12" s="94" t="s">
        <v>144</v>
      </c>
      <c r="EO12" s="95">
        <f>ET7</f>
        <v>20.5</v>
      </c>
      <c r="EP12" s="95">
        <f>EU7</f>
        <v>21.4</v>
      </c>
      <c r="EQ12" s="95">
        <f>EV7</f>
        <v>22.6</v>
      </c>
      <c r="ER12" s="95">
        <f>EW7</f>
        <v>22.2</v>
      </c>
      <c r="ES12" s="95">
        <f>EX7</f>
        <v>23</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f>IF($KW$8,LB7,"-")</f>
        <v>15.3</v>
      </c>
      <c r="KX12" s="95">
        <f>IF($KW$8,LC7,"-")</f>
        <v>15.4</v>
      </c>
      <c r="KY12" s="95">
        <f>IF($KW$8,LD7,"-")</f>
        <v>15.1</v>
      </c>
      <c r="KZ12" s="95">
        <f>IF($KW$8,LE7,"-")</f>
        <v>15.5</v>
      </c>
      <c r="LA12" s="95">
        <f>IF($KW$8,LF7,"-")</f>
        <v>15.2</v>
      </c>
      <c r="LB12" s="84"/>
      <c r="LC12" s="84"/>
      <c r="LD12" s="84"/>
      <c r="LE12" s="84"/>
      <c r="LF12" s="94" t="s">
        <v>144</v>
      </c>
      <c r="LG12" s="95">
        <f>IF($LG$8,LL7,"-")</f>
        <v>2.4</v>
      </c>
      <c r="LH12" s="95">
        <f>IF($LG$8,LM7,"-")</f>
        <v>4.0999999999999996</v>
      </c>
      <c r="LI12" s="95">
        <f>IF($LG$8,LN7,"-")</f>
        <v>2.2000000000000002</v>
      </c>
      <c r="LJ12" s="95">
        <f>IF($LG$8,LO7,"-")</f>
        <v>2.4</v>
      </c>
      <c r="LK12" s="95">
        <f>IF($LG$8,LP7,"-")</f>
        <v>3.7</v>
      </c>
      <c r="LL12" s="84"/>
      <c r="LM12" s="84"/>
      <c r="LN12" s="84"/>
      <c r="LO12" s="84"/>
      <c r="LP12" s="94" t="s">
        <v>144</v>
      </c>
      <c r="LQ12" s="95">
        <f>IF($LQ$8,LV7,"-")</f>
        <v>494.6</v>
      </c>
      <c r="LR12" s="95">
        <f>IF($LQ$8,LW7,"-")</f>
        <v>469.5</v>
      </c>
      <c r="LS12" s="95">
        <f>IF($LQ$8,LX7,"-")</f>
        <v>391.3</v>
      </c>
      <c r="LT12" s="95">
        <f>IF($LQ$8,LY7,"-")</f>
        <v>270.5</v>
      </c>
      <c r="LU12" s="95">
        <f>IF($LQ$8,LZ7,"-")</f>
        <v>252.2</v>
      </c>
      <c r="LV12" s="84"/>
      <c r="LW12" s="84"/>
      <c r="LX12" s="84"/>
      <c r="LY12" s="84"/>
      <c r="LZ12" s="94" t="s">
        <v>144</v>
      </c>
      <c r="MA12" s="95">
        <f>IF($MA$8,MF7,"-")</f>
        <v>11.5</v>
      </c>
      <c r="MB12" s="95">
        <f>IF($MA$8,MG7,"-")</f>
        <v>16.100000000000001</v>
      </c>
      <c r="MC12" s="95">
        <f>IF($MA$8,MH7,"-")</f>
        <v>22.3</v>
      </c>
      <c r="MD12" s="95">
        <f>IF($MA$8,MI7,"-")</f>
        <v>27.3</v>
      </c>
      <c r="ME12" s="95">
        <f>IF($MA$8,MJ7,"-")</f>
        <v>32.5</v>
      </c>
      <c r="MF12" s="84"/>
      <c r="MG12" s="84"/>
      <c r="MH12" s="84"/>
      <c r="MI12" s="84"/>
      <c r="MJ12" s="94" t="s">
        <v>144</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146</v>
      </c>
      <c r="C14" s="99"/>
      <c r="D14" s="100"/>
      <c r="E14" s="99"/>
      <c r="F14" s="194" t="s">
        <v>147</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148</v>
      </c>
      <c r="C15" s="193"/>
      <c r="D15" s="100"/>
      <c r="E15" s="97">
        <v>1</v>
      </c>
      <c r="F15" s="193" t="s">
        <v>149</v>
      </c>
      <c r="G15" s="193"/>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152</v>
      </c>
      <c r="C16" s="193"/>
      <c r="D16" s="100"/>
      <c r="E16" s="97">
        <f>E15+1</f>
        <v>2</v>
      </c>
      <c r="F16" s="193" t="s">
        <v>153</v>
      </c>
      <c r="G16" s="193"/>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155</v>
      </c>
      <c r="C17" s="193"/>
      <c r="D17" s="100"/>
      <c r="E17" s="97">
        <f t="shared" ref="E17" si="8">E16+1</f>
        <v>3</v>
      </c>
      <c r="F17" s="193" t="s">
        <v>156</v>
      </c>
      <c r="G17" s="193"/>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233.3</v>
      </c>
      <c r="AZ17" s="106">
        <f t="shared" ref="AZ17:BC17" si="9">IF(AZ7="-",NA(),AZ7)</f>
        <v>233.2</v>
      </c>
      <c r="BA17" s="106">
        <f t="shared" si="9"/>
        <v>232.6</v>
      </c>
      <c r="BB17" s="106">
        <f t="shared" si="9"/>
        <v>241.5</v>
      </c>
      <c r="BC17" s="106">
        <f t="shared" si="9"/>
        <v>247.5</v>
      </c>
      <c r="BD17" s="100"/>
      <c r="BE17" s="100"/>
      <c r="BF17" s="100"/>
      <c r="BG17" s="100"/>
      <c r="BH17" s="100"/>
      <c r="BI17" s="105" t="s">
        <v>158</v>
      </c>
      <c r="BJ17" s="106">
        <f>IF(BJ7="-",NA(),BJ7)</f>
        <v>247.2</v>
      </c>
      <c r="BK17" s="106">
        <f t="shared" ref="BK17:BN17" si="10">IF(BK7="-",NA(),BK7)</f>
        <v>246.8</v>
      </c>
      <c r="BL17" s="106">
        <f t="shared" si="10"/>
        <v>246.3</v>
      </c>
      <c r="BM17" s="106">
        <f t="shared" si="10"/>
        <v>255.3</v>
      </c>
      <c r="BN17" s="106">
        <f t="shared" si="10"/>
        <v>260.60000000000002</v>
      </c>
      <c r="BO17" s="100"/>
      <c r="BP17" s="100"/>
      <c r="BQ17" s="100"/>
      <c r="BR17" s="100"/>
      <c r="BS17" s="100"/>
      <c r="BT17" s="105" t="s">
        <v>158</v>
      </c>
      <c r="BU17" s="106">
        <f>IF(BU7="-",NA(),BU7)</f>
        <v>4941.7</v>
      </c>
      <c r="BV17" s="106">
        <f t="shared" ref="BV17:BY17" si="11">IF(BV7="-",NA(),BV7)</f>
        <v>482.7</v>
      </c>
      <c r="BW17" s="106">
        <f t="shared" si="11"/>
        <v>488.7</v>
      </c>
      <c r="BX17" s="106">
        <f t="shared" si="11"/>
        <v>491.7</v>
      </c>
      <c r="BY17" s="106">
        <f t="shared" si="11"/>
        <v>493.2</v>
      </c>
      <c r="BZ17" s="100"/>
      <c r="CA17" s="100"/>
      <c r="CB17" s="100"/>
      <c r="CC17" s="100"/>
      <c r="CD17" s="100"/>
      <c r="CE17" s="105" t="s">
        <v>158</v>
      </c>
      <c r="CF17" s="106">
        <f>IF(CF7="-",NA(),CF7)</f>
        <v>15433.2</v>
      </c>
      <c r="CG17" s="106">
        <f t="shared" ref="CG17:CJ17" si="12">IF(CG7="-",NA(),CG7)</f>
        <v>15455.1</v>
      </c>
      <c r="CH17" s="106">
        <f t="shared" si="12"/>
        <v>15472.7</v>
      </c>
      <c r="CI17" s="106">
        <f t="shared" si="12"/>
        <v>14910</v>
      </c>
      <c r="CJ17" s="106">
        <f t="shared" si="12"/>
        <v>14556.6</v>
      </c>
      <c r="CK17" s="100"/>
      <c r="CL17" s="100"/>
      <c r="CM17" s="100"/>
      <c r="CN17" s="100"/>
      <c r="CO17" s="105" t="s">
        <v>158</v>
      </c>
      <c r="CP17" s="107">
        <f>IF(CP7="-",NA(),CP7)</f>
        <v>91975</v>
      </c>
      <c r="CQ17" s="107">
        <f t="shared" ref="CQ17:CT17" si="13">IF(CQ7="-",NA(),CQ7)</f>
        <v>91699</v>
      </c>
      <c r="CR17" s="107">
        <f t="shared" si="13"/>
        <v>90892</v>
      </c>
      <c r="CS17" s="107">
        <f t="shared" si="13"/>
        <v>91823</v>
      </c>
      <c r="CT17" s="107">
        <f t="shared" si="13"/>
        <v>92713</v>
      </c>
      <c r="CU17" s="100"/>
      <c r="CV17" s="100"/>
      <c r="CW17" s="100"/>
      <c r="CX17" s="100"/>
      <c r="CY17" s="100"/>
      <c r="CZ17" s="105" t="s">
        <v>158</v>
      </c>
      <c r="DA17" s="106">
        <f>IF(DA7="-",NA(),DA7)</f>
        <v>16.3</v>
      </c>
      <c r="DB17" s="106">
        <f t="shared" ref="DB17:DE17" si="14">IF(DB7="-",NA(),DB7)</f>
        <v>16.2</v>
      </c>
      <c r="DC17" s="106">
        <f t="shared" si="14"/>
        <v>16</v>
      </c>
      <c r="DD17" s="106">
        <f t="shared" si="14"/>
        <v>15.9</v>
      </c>
      <c r="DE17" s="106">
        <f t="shared" si="14"/>
        <v>15.9</v>
      </c>
      <c r="DF17" s="100"/>
      <c r="DG17" s="100"/>
      <c r="DH17" s="100"/>
      <c r="DI17" s="100"/>
      <c r="DJ17" s="105" t="s">
        <v>158</v>
      </c>
      <c r="DK17" s="106">
        <f>IF(DK7="-",NA(),DK7)</f>
        <v>0.3</v>
      </c>
      <c r="DL17" s="106">
        <f t="shared" ref="DL17:DO17" si="15">IF(DL7="-",NA(),DL7)</f>
        <v>0.1</v>
      </c>
      <c r="DM17" s="106">
        <f t="shared" si="15"/>
        <v>0.1</v>
      </c>
      <c r="DN17" s="106">
        <f t="shared" si="15"/>
        <v>0.6</v>
      </c>
      <c r="DO17" s="106">
        <f t="shared" si="15"/>
        <v>0.2</v>
      </c>
      <c r="DP17" s="100"/>
      <c r="DQ17" s="100"/>
      <c r="DR17" s="100"/>
      <c r="DS17" s="100"/>
      <c r="DT17" s="105" t="s">
        <v>158</v>
      </c>
      <c r="DU17" s="106">
        <f>IF(DU7="-",NA(),DU7)</f>
        <v>700.9</v>
      </c>
      <c r="DV17" s="106">
        <f t="shared" ref="DV17:DY17" si="16">IF(DV7="-",NA(),DV7)</f>
        <v>702.8</v>
      </c>
      <c r="DW17" s="106">
        <f t="shared" si="16"/>
        <v>659.2</v>
      </c>
      <c r="DX17" s="106">
        <f t="shared" si="16"/>
        <v>613.4</v>
      </c>
      <c r="DY17" s="106">
        <f t="shared" si="16"/>
        <v>561.9</v>
      </c>
      <c r="DZ17" s="100"/>
      <c r="EA17" s="100"/>
      <c r="EB17" s="100"/>
      <c r="EC17" s="100"/>
      <c r="ED17" s="105" t="s">
        <v>158</v>
      </c>
      <c r="EE17" s="106">
        <f>IF(EE7="-",NA(),EE7)</f>
        <v>10.4</v>
      </c>
      <c r="EF17" s="106">
        <f t="shared" ref="EF17:EI17" si="17">IF(EF7="-",NA(),EF7)</f>
        <v>15.7</v>
      </c>
      <c r="EG17" s="106">
        <f t="shared" si="17"/>
        <v>20.9</v>
      </c>
      <c r="EH17" s="106">
        <f t="shared" si="17"/>
        <v>26.1</v>
      </c>
      <c r="EI17" s="106">
        <f t="shared" si="17"/>
        <v>31.3</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f>IF(KW7="-",NA(),KW7)</f>
        <v>16.3</v>
      </c>
      <c r="KX17" s="106">
        <f t="shared" ref="KX17:LA17" si="34">IF(KX7="-",NA(),KX7)</f>
        <v>16.2</v>
      </c>
      <c r="KY17" s="106">
        <f t="shared" si="34"/>
        <v>16</v>
      </c>
      <c r="KZ17" s="106">
        <f t="shared" si="34"/>
        <v>15.9</v>
      </c>
      <c r="LA17" s="106">
        <f t="shared" si="34"/>
        <v>15.9</v>
      </c>
      <c r="LB17" s="100"/>
      <c r="LC17" s="100"/>
      <c r="LD17" s="100"/>
      <c r="LE17" s="100"/>
      <c r="LF17" s="105" t="s">
        <v>158</v>
      </c>
      <c r="LG17" s="106">
        <f>IF(LG7="-",NA(),LG7)</f>
        <v>0.3</v>
      </c>
      <c r="LH17" s="106">
        <f t="shared" ref="LH17:LK17" si="35">IF(LH7="-",NA(),LH7)</f>
        <v>0.1</v>
      </c>
      <c r="LI17" s="106">
        <f t="shared" si="35"/>
        <v>0.1</v>
      </c>
      <c r="LJ17" s="106">
        <f t="shared" si="35"/>
        <v>0.6</v>
      </c>
      <c r="LK17" s="106">
        <f t="shared" si="35"/>
        <v>0.2</v>
      </c>
      <c r="LL17" s="100"/>
      <c r="LM17" s="100"/>
      <c r="LN17" s="100"/>
      <c r="LO17" s="100"/>
      <c r="LP17" s="105" t="s">
        <v>158</v>
      </c>
      <c r="LQ17" s="106">
        <f>IF(LQ7="-",NA(),LQ7)</f>
        <v>700.9</v>
      </c>
      <c r="LR17" s="106">
        <f t="shared" ref="LR17:LU17" si="36">IF(LR7="-",NA(),LR7)</f>
        <v>702.8</v>
      </c>
      <c r="LS17" s="106">
        <f t="shared" si="36"/>
        <v>659.2</v>
      </c>
      <c r="LT17" s="106">
        <f t="shared" si="36"/>
        <v>613.4</v>
      </c>
      <c r="LU17" s="106">
        <f t="shared" si="36"/>
        <v>561.9</v>
      </c>
      <c r="LV17" s="100"/>
      <c r="LW17" s="100"/>
      <c r="LX17" s="100"/>
      <c r="LY17" s="100"/>
      <c r="LZ17" s="105" t="s">
        <v>158</v>
      </c>
      <c r="MA17" s="106">
        <f>IF(MA7="-",NA(),MA7)</f>
        <v>10.4</v>
      </c>
      <c r="MB17" s="106">
        <f t="shared" ref="MB17:ME17" si="37">IF(MB7="-",NA(),MB7)</f>
        <v>15.7</v>
      </c>
      <c r="MC17" s="106">
        <f t="shared" si="37"/>
        <v>20.9</v>
      </c>
      <c r="MD17" s="106">
        <f t="shared" si="37"/>
        <v>26.1</v>
      </c>
      <c r="ME17" s="106">
        <f t="shared" si="37"/>
        <v>31.3</v>
      </c>
      <c r="MF17" s="100"/>
      <c r="MG17" s="100"/>
      <c r="MH17" s="100"/>
      <c r="MI17" s="100"/>
      <c r="MJ17" s="105" t="s">
        <v>158</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159</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160</v>
      </c>
      <c r="DK18" s="106">
        <f>IF(DP7="-",NA(),DP7)</f>
        <v>18.2</v>
      </c>
      <c r="DL18" s="106">
        <f t="shared" ref="DL18:DO18" si="45">IF(DQ7="-",NA(),DQ7)</f>
        <v>20.9</v>
      </c>
      <c r="DM18" s="106">
        <f t="shared" si="45"/>
        <v>21.1</v>
      </c>
      <c r="DN18" s="106">
        <f t="shared" si="45"/>
        <v>19</v>
      </c>
      <c r="DO18" s="106">
        <f t="shared" si="45"/>
        <v>20.6</v>
      </c>
      <c r="DP18" s="100"/>
      <c r="DQ18" s="100"/>
      <c r="DR18" s="100"/>
      <c r="DS18" s="100"/>
      <c r="DT18" s="105" t="s">
        <v>160</v>
      </c>
      <c r="DU18" s="106">
        <f>IF(DZ7="-",NA(),DZ7)</f>
        <v>103.6</v>
      </c>
      <c r="DV18" s="106">
        <f t="shared" ref="DV18:DY18" si="46">IF(EA7="-",NA(),EA7)</f>
        <v>95.7</v>
      </c>
      <c r="DW18" s="106">
        <f t="shared" si="46"/>
        <v>88.5</v>
      </c>
      <c r="DX18" s="106">
        <f t="shared" si="46"/>
        <v>92.4</v>
      </c>
      <c r="DY18" s="106">
        <f t="shared" si="46"/>
        <v>95.1</v>
      </c>
      <c r="DZ18" s="100"/>
      <c r="EA18" s="100"/>
      <c r="EB18" s="100"/>
      <c r="EC18" s="100"/>
      <c r="ED18" s="105" t="s">
        <v>160</v>
      </c>
      <c r="EE18" s="106">
        <f>IF(EJ7="-",NA(),EJ7)</f>
        <v>60.3</v>
      </c>
      <c r="EF18" s="106">
        <f t="shared" ref="EF18:EI18" si="47">IF(EK7="-",NA(),EK7)</f>
        <v>60.2</v>
      </c>
      <c r="EG18" s="106">
        <f t="shared" si="47"/>
        <v>61.2</v>
      </c>
      <c r="EH18" s="106">
        <f t="shared" si="47"/>
        <v>61.9</v>
      </c>
      <c r="EI18" s="106">
        <f t="shared" si="47"/>
        <v>62</v>
      </c>
      <c r="EJ18" s="100"/>
      <c r="EK18" s="100"/>
      <c r="EL18" s="100"/>
      <c r="EM18" s="100"/>
      <c r="EN18" s="105" t="s">
        <v>160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f>IF(OR(NOT($KW$8),LB7="-"),NA(),LB7)</f>
        <v>15.3</v>
      </c>
      <c r="KX18" s="106">
        <f>IF(OR(NOT($KW$8),LC7="-"),NA(),LC7)</f>
        <v>15.4</v>
      </c>
      <c r="KY18" s="106">
        <f>IF(OR(NOT($KW$8),LD7="-"),NA(),LD7)</f>
        <v>15.1</v>
      </c>
      <c r="KZ18" s="106">
        <f>IF(OR(NOT($KW$8),LE7="-"),NA(),LE7)</f>
        <v>15.5</v>
      </c>
      <c r="LA18" s="106">
        <f>IF(OR(NOT($KW$8),LF7="-"),NA(),LF7)</f>
        <v>15.2</v>
      </c>
      <c r="LB18" s="100"/>
      <c r="LC18" s="100"/>
      <c r="LD18" s="100"/>
      <c r="LE18" s="100"/>
      <c r="LF18" s="105" t="s">
        <v>160</v>
      </c>
      <c r="LG18" s="106">
        <f>IF(OR(NOT($LG$8),LL7="-"),NA(),LL7)</f>
        <v>2.4</v>
      </c>
      <c r="LH18" s="106">
        <f>IF(OR(NOT($LG$8),LM7="-"),NA(),LM7)</f>
        <v>4.0999999999999996</v>
      </c>
      <c r="LI18" s="106">
        <f>IF(OR(NOT($LG$8),LN7="-"),NA(),LN7)</f>
        <v>2.2000000000000002</v>
      </c>
      <c r="LJ18" s="106">
        <f>IF(OR(NOT($LG$8),LO7="-"),NA(),LO7)</f>
        <v>2.4</v>
      </c>
      <c r="LK18" s="106">
        <f>IF(OR(NOT($LG$8),LP7="-"),NA(),LP7)</f>
        <v>3.7</v>
      </c>
      <c r="LL18" s="100"/>
      <c r="LM18" s="100"/>
      <c r="LN18" s="100"/>
      <c r="LO18" s="100"/>
      <c r="LP18" s="105" t="s">
        <v>160</v>
      </c>
      <c r="LQ18" s="106">
        <f>IF(OR(NOT($LQ$8),LV7="-"),NA(),LV7)</f>
        <v>494.6</v>
      </c>
      <c r="LR18" s="106">
        <f>IF(OR(NOT($LQ$8),LW7="-"),NA(),LW7)</f>
        <v>469.5</v>
      </c>
      <c r="LS18" s="106">
        <f>IF(OR(NOT($LQ$8),LX7="-"),NA(),LX7)</f>
        <v>391.3</v>
      </c>
      <c r="LT18" s="106">
        <f>IF(OR(NOT($LQ$8),LY7="-"),NA(),LY7)</f>
        <v>270.5</v>
      </c>
      <c r="LU18" s="106">
        <f>IF(OR(NOT($LQ$8),LZ7="-"),NA(),LZ7)</f>
        <v>252.2</v>
      </c>
      <c r="LV18" s="100"/>
      <c r="LW18" s="100"/>
      <c r="LX18" s="100"/>
      <c r="LY18" s="100"/>
      <c r="LZ18" s="105" t="s">
        <v>160</v>
      </c>
      <c r="MA18" s="106">
        <f>IF(OR(NOT($MA$8),MF7="-"),NA(),MF7)</f>
        <v>11.5</v>
      </c>
      <c r="MB18" s="106">
        <f>IF(OR(NOT($MA$8),MG7="-"),NA(),MG7)</f>
        <v>16.100000000000001</v>
      </c>
      <c r="MC18" s="106">
        <f>IF(OR(NOT($MA$8),MH7="-"),NA(),MH7)</f>
        <v>22.3</v>
      </c>
      <c r="MD18" s="106">
        <f>IF(OR(NOT($MA$8),MI7="-"),NA(),MI7)</f>
        <v>27.3</v>
      </c>
      <c r="ME18" s="106">
        <f>IF(OR(NOT($MA$8),MJ7="-"),NA(),MJ7)</f>
        <v>32.5</v>
      </c>
      <c r="MF18" s="100"/>
      <c r="MG18" s="100"/>
      <c r="MH18" s="100"/>
      <c r="MI18" s="100"/>
      <c r="MJ18" s="105" t="s">
        <v>160</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161</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162</v>
      </c>
      <c r="C20" s="193"/>
      <c r="D20" s="100"/>
    </row>
    <row r="21" spans="1:374" x14ac:dyDescent="0.15">
      <c r="A21" s="97">
        <f t="shared" si="7"/>
        <v>7</v>
      </c>
      <c r="B21" s="193" t="s">
        <v>163</v>
      </c>
      <c r="C21" s="193"/>
      <c r="D21" s="100"/>
    </row>
    <row r="22" spans="1:374" x14ac:dyDescent="0.15">
      <c r="A22" s="97">
        <f t="shared" si="7"/>
        <v>8</v>
      </c>
      <c r="B22" s="193" t="s">
        <v>164</v>
      </c>
      <c r="C22" s="193"/>
      <c r="D22" s="100"/>
      <c r="E22" s="195" t="s">
        <v>165</v>
      </c>
      <c r="F22" s="196"/>
      <c r="G22" s="196"/>
      <c r="H22" s="196"/>
      <c r="I22" s="197"/>
    </row>
    <row r="23" spans="1:374" x14ac:dyDescent="0.15">
      <c r="A23" s="97">
        <f t="shared" si="7"/>
        <v>9</v>
      </c>
      <c r="B23" s="193" t="s">
        <v>166</v>
      </c>
      <c r="C23" s="193"/>
      <c r="D23" s="100"/>
      <c r="E23" s="198"/>
      <c r="F23" s="199"/>
      <c r="G23" s="199"/>
      <c r="H23" s="199"/>
      <c r="I23" s="200"/>
    </row>
    <row r="24" spans="1:374" x14ac:dyDescent="0.15">
      <c r="A24" s="97">
        <f t="shared" si="7"/>
        <v>10</v>
      </c>
      <c r="B24" s="193" t="s">
        <v>167</v>
      </c>
      <c r="C24" s="193"/>
      <c r="D24" s="100"/>
      <c r="E24" s="198"/>
      <c r="F24" s="199"/>
      <c r="G24" s="199"/>
      <c r="H24" s="199"/>
      <c r="I24" s="200"/>
    </row>
    <row r="25" spans="1:374" x14ac:dyDescent="0.15">
      <c r="A25" s="97">
        <f t="shared" si="7"/>
        <v>11</v>
      </c>
      <c r="B25" s="193" t="s">
        <v>168</v>
      </c>
      <c r="C25" s="193"/>
      <c r="D25" s="100"/>
      <c r="E25" s="198"/>
      <c r="F25" s="199"/>
      <c r="G25" s="199"/>
      <c r="H25" s="199"/>
      <c r="I25" s="200"/>
    </row>
    <row r="26" spans="1:374" x14ac:dyDescent="0.15">
      <c r="A26" s="97">
        <f t="shared" si="7"/>
        <v>12</v>
      </c>
      <c r="B26" s="193" t="s">
        <v>169</v>
      </c>
      <c r="C26" s="193"/>
      <c r="D26" s="100"/>
      <c r="E26" s="198"/>
      <c r="F26" s="199"/>
      <c r="G26" s="199"/>
      <c r="H26" s="199"/>
      <c r="I26" s="200"/>
    </row>
    <row r="27" spans="1:374" x14ac:dyDescent="0.15">
      <c r="A27" s="97">
        <f t="shared" si="7"/>
        <v>13</v>
      </c>
      <c r="B27" s="193" t="s">
        <v>170</v>
      </c>
      <c r="C27" s="193"/>
      <c r="D27" s="100"/>
      <c r="E27" s="198"/>
      <c r="F27" s="199"/>
      <c r="G27" s="199"/>
      <c r="H27" s="199"/>
      <c r="I27" s="200"/>
    </row>
    <row r="28" spans="1:374" x14ac:dyDescent="0.15">
      <c r="A28" s="97">
        <f t="shared" si="7"/>
        <v>14</v>
      </c>
      <c r="B28" s="193" t="s">
        <v>171</v>
      </c>
      <c r="C28" s="193"/>
      <c r="D28" s="100"/>
      <c r="E28" s="198"/>
      <c r="F28" s="199"/>
      <c r="G28" s="199"/>
      <c r="H28" s="199"/>
      <c r="I28" s="200"/>
    </row>
    <row r="29" spans="1:374" x14ac:dyDescent="0.15">
      <c r="A29" s="97">
        <f t="shared" si="7"/>
        <v>15</v>
      </c>
      <c r="B29" s="193" t="s">
        <v>172</v>
      </c>
      <c r="C29" s="193"/>
      <c r="D29" s="100"/>
      <c r="E29" s="198"/>
      <c r="F29" s="199"/>
      <c r="G29" s="199"/>
      <c r="H29" s="199"/>
      <c r="I29" s="200"/>
    </row>
    <row r="30" spans="1:374" x14ac:dyDescent="0.15">
      <c r="A30" s="97">
        <f t="shared" si="7"/>
        <v>16</v>
      </c>
      <c r="B30" s="193" t="s">
        <v>173</v>
      </c>
      <c r="C30" s="193"/>
      <c r="D30" s="100"/>
      <c r="E30" s="198"/>
      <c r="F30" s="199"/>
      <c r="G30" s="199"/>
      <c r="H30" s="199"/>
      <c r="I30" s="200"/>
    </row>
    <row r="31" spans="1:374" x14ac:dyDescent="0.15">
      <c r="A31" s="97">
        <f t="shared" si="7"/>
        <v>17</v>
      </c>
      <c r="B31" s="193" t="s">
        <v>174</v>
      </c>
      <c r="C31" s="193"/>
      <c r="D31" s="100"/>
      <c r="E31" s="198"/>
      <c r="F31" s="199"/>
      <c r="G31" s="199"/>
      <c r="H31" s="199"/>
      <c r="I31" s="200"/>
    </row>
    <row r="32" spans="1:374" x14ac:dyDescent="0.15">
      <c r="A32" s="97">
        <f t="shared" si="7"/>
        <v>18</v>
      </c>
      <c r="B32" s="193" t="s">
        <v>175</v>
      </c>
      <c r="C32" s="193"/>
      <c r="D32" s="100"/>
      <c r="E32" s="198"/>
      <c r="F32" s="199"/>
      <c r="G32" s="199"/>
      <c r="H32" s="199"/>
      <c r="I32" s="200"/>
    </row>
    <row r="33" spans="1:9" x14ac:dyDescent="0.15">
      <c r="A33" s="97">
        <f t="shared" si="7"/>
        <v>19</v>
      </c>
      <c r="B33" s="193" t="s">
        <v>176</v>
      </c>
      <c r="C33" s="193"/>
      <c r="D33" s="100"/>
      <c r="E33" s="198"/>
      <c r="F33" s="199"/>
      <c r="G33" s="199"/>
      <c r="H33" s="199"/>
      <c r="I33" s="200"/>
    </row>
    <row r="34" spans="1:9" x14ac:dyDescent="0.15">
      <c r="A34" s="97">
        <f t="shared" si="7"/>
        <v>20</v>
      </c>
      <c r="B34" s="193" t="s">
        <v>177</v>
      </c>
      <c r="C34" s="193"/>
      <c r="D34" s="100"/>
      <c r="E34" s="198"/>
      <c r="F34" s="199"/>
      <c r="G34" s="199"/>
      <c r="H34" s="199"/>
      <c r="I34" s="200"/>
    </row>
    <row r="35" spans="1:9" ht="25.5" customHeight="1" x14ac:dyDescent="0.15">
      <c r="E35" s="201"/>
      <c r="F35" s="202"/>
      <c r="G35" s="202"/>
      <c r="H35" s="202"/>
      <c r="I35" s="203"/>
    </row>
    <row r="36" spans="1:9" x14ac:dyDescent="0.15">
      <c r="A36" t="s">
        <v>178</v>
      </c>
      <c r="B36" t="s">
        <v>179</v>
      </c>
    </row>
    <row r="37" spans="1:9" x14ac:dyDescent="0.15">
      <c r="A37" t="s">
        <v>180</v>
      </c>
      <c r="B37" t="s">
        <v>181</v>
      </c>
    </row>
    <row r="38" spans="1:9" x14ac:dyDescent="0.15">
      <c r="A38" t="s">
        <v>182</v>
      </c>
      <c r="B38" t="s">
        <v>183</v>
      </c>
    </row>
    <row r="39" spans="1:9" x14ac:dyDescent="0.15">
      <c r="A39" t="s">
        <v>184</v>
      </c>
      <c r="B39" t="s">
        <v>185</v>
      </c>
    </row>
    <row r="40" spans="1:9" x14ac:dyDescent="0.15">
      <c r="A40" t="s">
        <v>186</v>
      </c>
      <c r="B40" t="s">
        <v>187</v>
      </c>
    </row>
    <row r="41" spans="1:9" x14ac:dyDescent="0.15">
      <c r="A41" t="s">
        <v>188</v>
      </c>
      <c r="B41" t="s">
        <v>189</v>
      </c>
    </row>
    <row r="42" spans="1:9" x14ac:dyDescent="0.15">
      <c r="A42" t="s">
        <v>190</v>
      </c>
      <c r="B42" t="s">
        <v>191</v>
      </c>
    </row>
    <row r="43" spans="1:9" x14ac:dyDescent="0.15">
      <c r="A43" t="s">
        <v>192</v>
      </c>
      <c r="B43" t="s">
        <v>193</v>
      </c>
    </row>
    <row r="44" spans="1:9" x14ac:dyDescent="0.15">
      <c r="A44" t="s">
        <v>194</v>
      </c>
      <c r="B44" t="s">
        <v>195</v>
      </c>
    </row>
    <row r="45" spans="1:9" x14ac:dyDescent="0.15">
      <c r="A45" t="s">
        <v>196</v>
      </c>
      <c r="B45" t="s">
        <v>197</v>
      </c>
    </row>
    <row r="46" spans="1:9" x14ac:dyDescent="0.15">
      <c r="A46" t="s">
        <v>198</v>
      </c>
      <c r="B46" t="s">
        <v>199</v>
      </c>
    </row>
    <row r="47" spans="1:9" x14ac:dyDescent="0.15">
      <c r="A47" t="s">
        <v>200</v>
      </c>
      <c r="B47" t="s">
        <v>201</v>
      </c>
    </row>
    <row r="48" spans="1:9" x14ac:dyDescent="0.15">
      <c r="A48" t="s">
        <v>202</v>
      </c>
      <c r="B48" t="s">
        <v>203</v>
      </c>
    </row>
    <row r="49" spans="1:2" x14ac:dyDescent="0.15">
      <c r="A49" t="s">
        <v>204</v>
      </c>
      <c r="B49" t="s">
        <v>205</v>
      </c>
    </row>
    <row r="50" spans="1:2" x14ac:dyDescent="0.15">
      <c r="A50" t="s">
        <v>206</v>
      </c>
      <c r="B50" t="s">
        <v>207</v>
      </c>
    </row>
    <row r="51" spans="1:2" x14ac:dyDescent="0.15">
      <c r="A51" t="s">
        <v>208</v>
      </c>
      <c r="B51" t="s">
        <v>209</v>
      </c>
    </row>
    <row r="52" spans="1:2" x14ac:dyDescent="0.15">
      <c r="A52" t="s">
        <v>210</v>
      </c>
      <c r="B52" t="s">
        <v>211</v>
      </c>
    </row>
    <row r="53" spans="1:2" x14ac:dyDescent="0.15">
      <c r="A53" t="s">
        <v>212</v>
      </c>
      <c r="B53" t="s">
        <v>213</v>
      </c>
    </row>
    <row r="54" spans="1:2" x14ac:dyDescent="0.15">
      <c r="A54" t="s">
        <v>214</v>
      </c>
      <c r="B54" t="s">
        <v>215</v>
      </c>
    </row>
    <row r="55" spans="1:2" x14ac:dyDescent="0.15">
      <c r="A55" t="s">
        <v>216</v>
      </c>
      <c r="B55" t="s">
        <v>217</v>
      </c>
    </row>
    <row r="56" spans="1:2" x14ac:dyDescent="0.15">
      <c r="A56" t="s">
        <v>218</v>
      </c>
      <c r="B56" t="s">
        <v>219</v>
      </c>
    </row>
    <row r="57" spans="1:2" x14ac:dyDescent="0.15">
      <c r="A57" t="s">
        <v>220</v>
      </c>
      <c r="B57" t="s">
        <v>221</v>
      </c>
    </row>
    <row r="58" spans="1:2" x14ac:dyDescent="0.15">
      <c r="A58" t="s">
        <v>222</v>
      </c>
      <c r="B58" t="s">
        <v>223</v>
      </c>
    </row>
    <row r="59" spans="1:2" x14ac:dyDescent="0.15">
      <c r="A59" t="s">
        <v>224</v>
      </c>
      <c r="B59" t="s">
        <v>225</v>
      </c>
    </row>
    <row r="60" spans="1:2" x14ac:dyDescent="0.15">
      <c r="A60" t="s">
        <v>226</v>
      </c>
      <c r="B60" t="s">
        <v>227</v>
      </c>
    </row>
    <row r="61" spans="1:2" x14ac:dyDescent="0.15">
      <c r="A61" t="s">
        <v>228</v>
      </c>
      <c r="B61" t="s">
        <v>229</v>
      </c>
    </row>
    <row r="62" spans="1:2" x14ac:dyDescent="0.15">
      <c r="A62" t="s">
        <v>230</v>
      </c>
      <c r="B62" t="s">
        <v>231</v>
      </c>
    </row>
    <row r="63" spans="1:2" x14ac:dyDescent="0.15">
      <c r="A63" t="s">
        <v>232</v>
      </c>
      <c r="B63" t="s">
        <v>233</v>
      </c>
    </row>
    <row r="64" spans="1:2" x14ac:dyDescent="0.15">
      <c r="A64" t="s">
        <v>234</v>
      </c>
      <c r="B64" t="s">
        <v>235</v>
      </c>
    </row>
    <row r="65" spans="1:2" x14ac:dyDescent="0.15">
      <c r="A65" t="s">
        <v>236</v>
      </c>
      <c r="B65" t="s">
        <v>237</v>
      </c>
    </row>
    <row r="66" spans="1:2" x14ac:dyDescent="0.15">
      <c r="A66" t="s">
        <v>238</v>
      </c>
      <c r="B66" t="s">
        <v>239</v>
      </c>
    </row>
    <row r="67" spans="1:2" x14ac:dyDescent="0.15">
      <c r="A67" t="s">
        <v>240</v>
      </c>
      <c r="B67" t="s">
        <v>239</v>
      </c>
    </row>
    <row r="68" spans="1:2" x14ac:dyDescent="0.15">
      <c r="A68" t="s">
        <v>241</v>
      </c>
      <c r="B68" t="s">
        <v>239</v>
      </c>
    </row>
    <row r="69" spans="1:2" x14ac:dyDescent="0.15">
      <c r="A69" t="s">
        <v>242</v>
      </c>
      <c r="B69" t="s">
        <v>239</v>
      </c>
    </row>
    <row r="70" spans="1:2" x14ac:dyDescent="0.15">
      <c r="A70" t="s">
        <v>243</v>
      </c>
      <c r="B70" t="s">
        <v>239</v>
      </c>
    </row>
    <row r="71" spans="1:2" x14ac:dyDescent="0.15">
      <c r="A71" t="s">
        <v>244</v>
      </c>
      <c r="B71" t="s">
        <v>239</v>
      </c>
    </row>
    <row r="72" spans="1:2" x14ac:dyDescent="0.15">
      <c r="A72" t="s">
        <v>245</v>
      </c>
      <c r="B72" t="s">
        <v>239</v>
      </c>
    </row>
    <row r="73" spans="1:2" x14ac:dyDescent="0.15">
      <c r="A73" t="s">
        <v>246</v>
      </c>
      <c r="B73" t="s">
        <v>239</v>
      </c>
    </row>
    <row r="74" spans="1:2" x14ac:dyDescent="0.15">
      <c r="A74" t="s">
        <v>247</v>
      </c>
      <c r="B74" t="s">
        <v>239</v>
      </c>
    </row>
    <row r="75" spans="1:2" x14ac:dyDescent="0.15">
      <c r="A75" t="s">
        <v>248</v>
      </c>
      <c r="B75" t="s">
        <v>239</v>
      </c>
    </row>
    <row r="76" spans="1:2" x14ac:dyDescent="0.15">
      <c r="A76" t="s">
        <v>249</v>
      </c>
      <c r="B76" t="s">
        <v>239</v>
      </c>
    </row>
    <row r="77" spans="1:2" x14ac:dyDescent="0.15">
      <c r="A77" t="s">
        <v>250</v>
      </c>
      <c r="B77" t="s">
        <v>239</v>
      </c>
    </row>
    <row r="78" spans="1:2" x14ac:dyDescent="0.15">
      <c r="A78" t="s">
        <v>251</v>
      </c>
      <c r="B78" t="s">
        <v>239</v>
      </c>
    </row>
    <row r="79" spans="1:2" x14ac:dyDescent="0.15">
      <c r="A79" t="s">
        <v>252</v>
      </c>
      <c r="B79" t="s">
        <v>239</v>
      </c>
    </row>
    <row r="80" spans="1:2" x14ac:dyDescent="0.15">
      <c r="A80" t="s">
        <v>253</v>
      </c>
      <c r="B80" t="s">
        <v>239</v>
      </c>
    </row>
    <row r="81" spans="1:2" x14ac:dyDescent="0.15">
      <c r="A81" t="s">
        <v>254</v>
      </c>
      <c r="B81" t="s">
        <v>239</v>
      </c>
    </row>
    <row r="82" spans="1:2" x14ac:dyDescent="0.15">
      <c r="A82" t="s">
        <v>255</v>
      </c>
      <c r="B82" t="s">
        <v>239</v>
      </c>
    </row>
    <row r="83" spans="1:2" x14ac:dyDescent="0.15">
      <c r="A83" t="s">
        <v>256</v>
      </c>
      <c r="B83" t="s">
        <v>239</v>
      </c>
    </row>
    <row r="84" spans="1:2" x14ac:dyDescent="0.15">
      <c r="A84" t="s">
        <v>257</v>
      </c>
      <c r="B84" t="s">
        <v>239</v>
      </c>
    </row>
    <row r="85" spans="1:2" x14ac:dyDescent="0.15">
      <c r="A85" t="s">
        <v>258</v>
      </c>
      <c r="B85" t="s">
        <v>239</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2021-12-03T06:36:37Z</dcterms:created>
  <dcterms:modified xsi:type="dcterms:W3CDTF">2022-02-16T06:44:30Z</dcterms:modified>
  <cp:category/>
</cp:coreProperties>
</file>