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0_公共下水道（法非適）6\"/>
    </mc:Choice>
  </mc:AlternateContent>
  <workbookProtection workbookAlgorithmName="SHA-512" workbookHashValue="47hnRoNwtnu+97Tr8BDVMyAFxJg0Z3EakHOtJtEjf3+V/xLvz1kASjJb/BKIQNCpcuDyymWuslvtZpce3cr7EQ==" workbookSaltValue="TVDsHsk3SxD854pqaV9rHg==" workbookSpinCount="100000" lockStructure="1"/>
  <bookViews>
    <workbookView xWindow="0" yWindow="0" windowWidth="28800" windowHeight="1221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<sst xmlns="http://schemas.openxmlformats.org/spreadsheetml/2006/main" count="241" uniqueCount="116">
  <si>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</si>
  <si>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</si>
  <si>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</si>
  <si>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</si>
  <si>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</si>
  <si>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</si>
  <si>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</si>
  <si>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</si>
  <si>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</si>
  <si>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</si>
  <si>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</si>
  <si>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</si>
  <si>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</si>
  <si>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</si>
  <si>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</si>
  <si>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</si>
  <si>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</si>
  <si>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</si>
  <si>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</si>
  <si>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</si>
  <si>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</si>
  <si>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</si>
  <si>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</si>
  <si>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</si>
  <si>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</si>
  <si>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</si>
  <si>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</si>
  <si>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</si>
  <si>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</si>
  <si>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</si>
  <si>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</si>
  <si>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</si>
  <si>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</si>
  <si>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</si>
  <si>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</si>
  <si>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</si>
  <si>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</si>
  <si>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</si>
  <si>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</si>
  <si>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</si>
  <si>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</si>
  <si>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</si>
  <si>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</si>
  <si>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</si>
  <si>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</si>
  <si>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</si>
  <si>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</si>
  <si>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</si>
  <si>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</si>
  <si>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</si>
  <si>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</si>
  <si>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</si>
  <si>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</si>
  <si>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</si>
  <si>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</si>
  <si>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</si>
  <si>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</si>
  <si>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</si>
  <si>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</si>
  <si>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</si>
  <si>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</si>
  <si>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</si>
  <si>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</si>
  <si>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</si>
  <si>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</si>
  <si>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茨城県　城里町</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</si>
  <si>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</si>
  <si>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</si>
  <si>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</si>
  <si>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</si>
  <si>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</si>
  <si>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</si>
  <si>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</si>
  <si>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</si>
  <si>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</si>
  <si>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</si>
  <si>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</si>
  <si>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</si>
  <si>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</si>
  <si>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</si>
  <si>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</si>
  <si>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</si>
  <si>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</si>
  <si>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</si>
  <si>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</si>
  <si>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</si>
  <si>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</si>
  <si>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</si>
  <si>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</si>
  <si>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</si>
  <si>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</si>
  <si>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</si>
  <si>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</si>
  <si>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</si>
  <si>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</si>
  <si>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</si>
  <si>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</si>
  <si>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</si>
  <si>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</si>
  <si>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</si>
  <si>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</si>
  <si>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</si>
  <si>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</si>
  <si>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</si>
  <si>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</si>
  <si>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</si>
  <si>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</si>
  <si>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</si>
  <si>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</si>
  <si>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</si>
  <si>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</si>
  <si>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</si>
  <si>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</si>
  <si>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経営の状況は赤字傾向である。一般会計繰入金は増やすことなく、接続率向上に努めるとともに、段階的な使用料の見直しなどの対策を講じ、安定して使用料収入の確保に努める。事業費の急激な増減がないよう、ストックマネジメント計画を策定し、計画に基づく管理により、コストの低減と安定的な施設運営に努めていく。
また、事業を安定かつ持続的に進めていくために、経営戦略を有効活用し、経営の効率化を図り、経営基盤の強化と財政マネジメントの向上に努めていく。
</t>
    <rPh sb="106" eb="108">
      <t>ケイカク</t>
    </rPh>
    <rPh sb="109" eb="111">
      <t>サクテイ</t>
    </rPh>
    <rPh sb="113" eb="115">
      <t>ケイカク</t>
    </rPh>
    <rPh sb="116" eb="117">
      <t>モト</t>
    </rPh>
    <rPh sb="119" eb="121">
      <t>カンリ</t>
    </rPh>
    <rPh sb="129" eb="131">
      <t>テイゲン</t>
    </rPh>
    <rPh sb="132" eb="135">
      <t>アンテイテキ</t>
    </rPh>
    <rPh sb="136" eb="138">
      <t>シセツ</t>
    </rPh>
    <rPh sb="138" eb="140">
      <t>ウンエイ</t>
    </rPh>
    <rPh sb="141" eb="142">
      <t>ツト</t>
    </rPh>
    <phoneticPr fontId="1"/>
  </si>
  <si>
    <t>公共下水道事業は、那珂久慈流域関連下水道として平成11年より供用開始しており、20年以上が経過している。今後は管渠施設の劣化や損傷の増加が見込まれるため、ストックマネジメント計画を策定し、計画に基づき、適切な時期に改築、修繕工事を実施していく必要がある。</t>
    <rPh sb="94" eb="96">
      <t>ケイカク</t>
    </rPh>
    <rPh sb="97" eb="98">
      <t>モト</t>
    </rPh>
    <rPh sb="101" eb="103">
      <t>テキセツ</t>
    </rPh>
    <rPh sb="104" eb="106">
      <t>ジキ</t>
    </rPh>
    <rPh sb="107" eb="109">
      <t>カイチク</t>
    </rPh>
    <rPh sb="110" eb="112">
      <t>シュウゼン</t>
    </rPh>
    <rPh sb="112" eb="114">
      <t>コウジ</t>
    </rPh>
    <rPh sb="115" eb="117">
      <t>ジッシ</t>
    </rPh>
    <rPh sb="121" eb="123">
      <t>ヒツヨウ</t>
    </rPh>
    <phoneticPr fontId="1"/>
  </si>
  <si>
    <t>【収益的収支比率】収益的収支比率は昨年度と比較して減少しており、依然として100％を下回っている。使用料収入は増えてきているが、一般会計繰入金に頼っているところが大きいため、今後も接続率向上等に努め経営改善に向け取り組んでいく。
【企業債残高対事業規模比率】類似団体の平均値と比較すると少ない比率となっているが、これは一般会計繰入金が多いからである。現在は事業を実施するにあたり起債に頼らざるを得ない状況であるため、健全な経営ができるよう新規事業は熟慮し、一般会計繰入金を減額していけるような対策を講じて、健全な経営を図っていく。
【経費回収率】数値は100％であり、汚水処理費を使用料で賄えている状態ではあるが、新規事業に充てる財源は確保できず、起債や一般会計繰入金に頼っている状況である。今後も費用の削減や使用料の改定などを検討し、健全経営に努めていく。
【汚水処理原価】類似団体平均と比べると低い数値となっている。今後も維持管理費の削減や接続率の向上に積極的に取り組み、効率的な汚水処理の実施に努めていく。
【水洗化率】右肩上がりに微増している状況である。今後も整備を進めるとともに、戸別訪問等による接続推進活動を実施し、水洗化率の向上を図っていく。</t>
    <rPh sb="32" eb="34">
      <t>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</si>
</sst>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C3-4238-9578-BF0B3FE7BD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9BC3-4238-9578-BF0B3FE7BD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CE-4E40-9A6E-CB17313AE5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19CE-4E40-9A6E-CB17313AE5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76.099999999999994</c:v>
                </c:pt>
                <c:pt idx="1">
                  <c:v>77.5</c:v>
                </c:pt>
                <c:pt idx="2">
                  <c:v>78.78</c:v>
                </c:pt>
                <c:pt idx="3">
                  <c:v>79.03</c:v>
                </c:pt>
                <c:pt idx="4">
                  <c:v>79.510000000000005</c:v>
                </c:pt>
              </c:numCache>
            </c:numRef>
          </c:val>
          <c:extLst>
            <c:ext xmlns:c16="http://schemas.microsoft.com/office/drawing/2014/chart" uri="{C3380CC4-5D6E-409C-BE32-E72D297353CC}">
              <c16:uniqueId val="{00000000-898E-4870-B8D0-BFBD71C816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898E-4870-B8D0-BFBD71C8160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93.33</c:v>
                </c:pt>
                <c:pt idx="1">
                  <c:v>85.65</c:v>
                </c:pt>
                <c:pt idx="2">
                  <c:v>90.52</c:v>
                </c:pt>
                <c:pt idx="3">
                  <c:v>95.39</c:v>
                </c:pt>
                <c:pt idx="4">
                  <c:v>92.26</c:v>
                </c:pt>
              </c:numCache>
            </c:numRef>
          </c:val>
          <c:extLst>
            <c:ext xmlns:c16="http://schemas.microsoft.com/office/drawing/2014/chart" uri="{C3380CC4-5D6E-409C-BE32-E72D297353CC}">
              <c16:uniqueId val="{00000000-738D-4DF2-AD6F-CD31B65F6A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8D-4DF2-AD6F-CD31B65F6A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03-4F8F-AF26-933ADE6AF5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03-4F8F-AF26-933ADE6AF5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A7-491C-B233-C0B43E5481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A7-491C-B233-C0B43E5481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3B-4C41-9C0E-8948045642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3B-4C41-9C0E-8948045642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82-4591-AE1E-CD5A0CA26E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82-4591-AE1E-CD5A0CA26E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904.17</c:v>
                </c:pt>
                <c:pt idx="1">
                  <c:v>734.44</c:v>
                </c:pt>
                <c:pt idx="2">
                  <c:v>747.21</c:v>
                </c:pt>
                <c:pt idx="3">
                  <c:v>592.86</c:v>
                </c:pt>
                <c:pt idx="4">
                  <c:v>639.66999999999996</c:v>
                </c:pt>
              </c:numCache>
            </c:numRef>
          </c:val>
          <c:extLst>
            <c:ext xmlns:c16="http://schemas.microsoft.com/office/drawing/2014/chart" uri="{C3380CC4-5D6E-409C-BE32-E72D297353CC}">
              <c16:uniqueId val="{00000000-5454-41CB-8034-4CD624F744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5454-41CB-8034-4CD624F744F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50-4781-B65F-72BC2E218A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F150-4781-B65F-72BC2E218A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161.6</c:v>
                </c:pt>
                <c:pt idx="1">
                  <c:v>161.69</c:v>
                </c:pt>
                <c:pt idx="2">
                  <c:v>162.57</c:v>
                </c:pt>
                <c:pt idx="3">
                  <c:v>164.11</c:v>
                </c:pt>
                <c:pt idx="4">
                  <c:v>164.93</c:v>
                </c:pt>
              </c:numCache>
            </c:numRef>
          </c:val>
          <c:extLst>
            <c:ext xmlns:c16="http://schemas.microsoft.com/office/drawing/2014/chart" uri="{C3380CC4-5D6E-409C-BE32-E72D297353CC}">
              <c16:uniqueId val="{00000000-DCCF-4784-A82B-B4B6057194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DCCF-4784-A82B-B4B6057194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5" zoomScale="80" zoomScaleNormal="80"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城里町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18618</v>
      </c>
      <c r="AM8" s="36"/>
      <c r="AN8" s="36"/>
      <c r="AO8" s="36"/>
      <c r="AP8" s="36"/>
      <c r="AQ8" s="36"/>
      <c r="AR8" s="36"/>
      <c r="AS8" s="36"/>
      <c r="AT8" s="37">
        <f>データ!T6</f>
        <v>161.80000000000001</v>
      </c>
      <c r="AU8" s="37"/>
      <c r="AV8" s="37"/>
      <c r="AW8" s="37"/>
      <c r="AX8" s="37"/>
      <c r="AY8" s="37"/>
      <c r="AZ8" s="37"/>
      <c r="BA8" s="37"/>
      <c r="BB8" s="37">
        <f>データ!U6</f>
        <v>115.07</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15">
      <c r="A9" s="2"/>
      <c r="B9" s="30" t="s">
        <v>23</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41.66</v>
      </c>
      <c r="Q10" s="37"/>
      <c r="R10" s="37"/>
      <c r="S10" s="37"/>
      <c r="T10" s="37"/>
      <c r="U10" s="37"/>
      <c r="V10" s="37"/>
      <c r="W10" s="37">
        <f>データ!Q6</f>
        <v>89.6</v>
      </c>
      <c r="X10" s="37"/>
      <c r="Y10" s="37"/>
      <c r="Z10" s="37"/>
      <c r="AA10" s="37"/>
      <c r="AB10" s="37"/>
      <c r="AC10" s="37"/>
      <c r="AD10" s="36">
        <f>データ!R6</f>
        <v>2970</v>
      </c>
      <c r="AE10" s="36"/>
      <c r="AF10" s="36"/>
      <c r="AG10" s="36"/>
      <c r="AH10" s="36"/>
      <c r="AI10" s="36"/>
      <c r="AJ10" s="36"/>
      <c r="AK10" s="2"/>
      <c r="AL10" s="36">
        <f>データ!V6</f>
        <v>7731</v>
      </c>
      <c r="AM10" s="36"/>
      <c r="AN10" s="36"/>
      <c r="AO10" s="36"/>
      <c r="AP10" s="36"/>
      <c r="AQ10" s="36"/>
      <c r="AR10" s="36"/>
      <c r="AS10" s="36"/>
      <c r="AT10" s="37">
        <f>データ!W6</f>
        <v>4.1500000000000004</v>
      </c>
      <c r="AU10" s="37"/>
      <c r="AV10" s="37"/>
      <c r="AW10" s="37"/>
      <c r="AX10" s="37"/>
      <c r="AY10" s="37"/>
      <c r="AZ10" s="37"/>
      <c r="BA10" s="37"/>
      <c r="BB10" s="37">
        <f>データ!X6</f>
        <v>1862.89</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41</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44</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114</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45</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6" t="s">
        <v>46</v>
      </c>
      <c r="C85" s="6"/>
      <c r="D85" s="6"/>
      <c r="E85" s="6" t="s">
        <v>48</v>
      </c>
      <c r="F85" s="6" t="s">
        <v>49</v>
      </c>
      <c r="G85" s="6" t="s">
        <v>50</v>
      </c>
      <c r="H85" s="6" t="s">
        <v>43</v>
      </c>
      <c r="I85" s="6" t="s">
        <v>9</v>
      </c>
      <c r="J85" s="6" t="s">
        <v>51</v>
      </c>
      <c r="K85" s="6" t="s">
        <v>52</v>
      </c>
      <c r="L85" s="6" t="s">
        <v>34</v>
      </c>
      <c r="M85" s="6" t="s">
        <v>37</v>
      </c>
      <c r="N85" s="6" t="s">
        <v>53</v>
      </c>
      <c r="O85" s="6" t="s">
        <v>55</v>
      </c>
    </row>
    <row r="86" spans="1:78" hidden="1" x14ac:dyDescent="0.15">
      <c r="B86" s="6"/>
      <c r="C86" s="6"/>
      <c r="D86" s="6"/>
      <c r="E86" s="6" t="str">
        <f>データ!AI6</f>
        <v/>
      </c>
      <c r="F86" s="6" t="s">
        <v>40</v>
      </c>
      <c r="G86" s="6" t="s">
        <v>40</v>
      </c>
      <c r="H86" s="6" t="str">
        <f>データ!BP6</f>
        <v>【669.11】</v>
      </c>
      <c r="I86" s="6" t="str">
        <f>データ!CA6</f>
        <v>【99.73】</v>
      </c>
      <c r="J86" s="6" t="str">
        <f>データ!CL6</f>
        <v>【134.98】</v>
      </c>
      <c r="K86" s="6" t="str">
        <f>データ!CW6</f>
        <v>【59.99】</v>
      </c>
      <c r="L86" s="6" t="str">
        <f>データ!DH6</f>
        <v>【95.72】</v>
      </c>
      <c r="M86" s="6" t="s">
        <v>40</v>
      </c>
      <c r="N86" s="6" t="s">
        <v>40</v>
      </c>
      <c r="O86" s="6" t="str">
        <f>データ!EO6</f>
        <v>【0.24】</v>
      </c>
    </row>
  </sheetData>
  <sheetProtection algorithmName="SHA-512" hashValue="4+nFZfXAHquGbE319RbmhRcO1zRyhSkUbVG3jw897RcyzdGyv2dG7K5DsxX8Yx+2he4GPWoYNtCs3KzRvVLHzA==" saltValue="Pdp3Ixs/aVmNF7N/wJG4H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20</v>
      </c>
      <c r="B3" s="16" t="s">
        <v>33</v>
      </c>
      <c r="C3" s="16" t="s">
        <v>60</v>
      </c>
      <c r="D3" s="16" t="s">
        <v>61</v>
      </c>
      <c r="E3" s="16" t="s">
        <v>4</v>
      </c>
      <c r="F3" s="16" t="s">
        <v>3</v>
      </c>
      <c r="G3" s="16" t="s">
        <v>27</v>
      </c>
      <c r="H3" s="74" t="s">
        <v>57</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62</v>
      </c>
      <c r="B4" s="17"/>
      <c r="C4" s="17"/>
      <c r="D4" s="17"/>
      <c r="E4" s="17"/>
      <c r="F4" s="17"/>
      <c r="G4" s="17"/>
      <c r="H4" s="77"/>
      <c r="I4" s="78"/>
      <c r="J4" s="78"/>
      <c r="K4" s="78"/>
      <c r="L4" s="78"/>
      <c r="M4" s="78"/>
      <c r="N4" s="78"/>
      <c r="O4" s="78"/>
      <c r="P4" s="78"/>
      <c r="Q4" s="78"/>
      <c r="R4" s="78"/>
      <c r="S4" s="78"/>
      <c r="T4" s="78"/>
      <c r="U4" s="78"/>
      <c r="V4" s="78"/>
      <c r="W4" s="78"/>
      <c r="X4" s="79"/>
      <c r="Y4" s="73" t="s">
        <v>26</v>
      </c>
      <c r="Z4" s="73"/>
      <c r="AA4" s="73"/>
      <c r="AB4" s="73"/>
      <c r="AC4" s="73"/>
      <c r="AD4" s="73"/>
      <c r="AE4" s="73"/>
      <c r="AF4" s="73"/>
      <c r="AG4" s="73"/>
      <c r="AH4" s="73"/>
      <c r="AI4" s="73"/>
      <c r="AJ4" s="73" t="s">
        <v>47</v>
      </c>
      <c r="AK4" s="73"/>
      <c r="AL4" s="73"/>
      <c r="AM4" s="73"/>
      <c r="AN4" s="73"/>
      <c r="AO4" s="73"/>
      <c r="AP4" s="73"/>
      <c r="AQ4" s="73"/>
      <c r="AR4" s="73"/>
      <c r="AS4" s="73"/>
      <c r="AT4" s="73"/>
      <c r="AU4" s="73" t="s">
        <v>29</v>
      </c>
      <c r="AV4" s="73"/>
      <c r="AW4" s="73"/>
      <c r="AX4" s="73"/>
      <c r="AY4" s="73"/>
      <c r="AZ4" s="73"/>
      <c r="BA4" s="73"/>
      <c r="BB4" s="73"/>
      <c r="BC4" s="73"/>
      <c r="BD4" s="73"/>
      <c r="BE4" s="73"/>
      <c r="BF4" s="73" t="s">
        <v>64</v>
      </c>
      <c r="BG4" s="73"/>
      <c r="BH4" s="73"/>
      <c r="BI4" s="73"/>
      <c r="BJ4" s="73"/>
      <c r="BK4" s="73"/>
      <c r="BL4" s="73"/>
      <c r="BM4" s="73"/>
      <c r="BN4" s="73"/>
      <c r="BO4" s="73"/>
      <c r="BP4" s="73"/>
      <c r="BQ4" s="73" t="s">
        <v>15</v>
      </c>
      <c r="BR4" s="73"/>
      <c r="BS4" s="73"/>
      <c r="BT4" s="73"/>
      <c r="BU4" s="73"/>
      <c r="BV4" s="73"/>
      <c r="BW4" s="73"/>
      <c r="BX4" s="73"/>
      <c r="BY4" s="73"/>
      <c r="BZ4" s="73"/>
      <c r="CA4" s="73"/>
      <c r="CB4" s="73" t="s">
        <v>63</v>
      </c>
      <c r="CC4" s="73"/>
      <c r="CD4" s="73"/>
      <c r="CE4" s="73"/>
      <c r="CF4" s="73"/>
      <c r="CG4" s="73"/>
      <c r="CH4" s="73"/>
      <c r="CI4" s="73"/>
      <c r="CJ4" s="73"/>
      <c r="CK4" s="73"/>
      <c r="CL4" s="73"/>
      <c r="CM4" s="73" t="s">
        <v>1</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8"/>
      <c r="C5" s="18"/>
      <c r="D5" s="18"/>
      <c r="E5" s="18"/>
      <c r="F5" s="18"/>
      <c r="G5" s="18"/>
      <c r="H5" s="23" t="s">
        <v>59</v>
      </c>
      <c r="I5" s="23" t="s">
        <v>71</v>
      </c>
      <c r="J5" s="23" t="s">
        <v>72</v>
      </c>
      <c r="K5" s="23" t="s">
        <v>73</v>
      </c>
      <c r="L5" s="23" t="s">
        <v>74</v>
      </c>
      <c r="M5" s="23" t="s">
        <v>6</v>
      </c>
      <c r="N5" s="23" t="s">
        <v>75</v>
      </c>
      <c r="O5" s="23" t="s">
        <v>76</v>
      </c>
      <c r="P5" s="23" t="s">
        <v>77</v>
      </c>
      <c r="Q5" s="23" t="s">
        <v>78</v>
      </c>
      <c r="R5" s="23" t="s">
        <v>79</v>
      </c>
      <c r="S5" s="23" t="s">
        <v>80</v>
      </c>
      <c r="T5" s="23" t="s">
        <v>81</v>
      </c>
      <c r="U5" s="23" t="s">
        <v>0</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46</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15">
      <c r="A6" s="14" t="s">
        <v>96</v>
      </c>
      <c r="B6" s="19">
        <f t="shared" ref="B6:X6" si="1">B7</f>
        <v>2021</v>
      </c>
      <c r="C6" s="19">
        <f t="shared" si="1"/>
        <v>83101</v>
      </c>
      <c r="D6" s="19">
        <f t="shared" si="1"/>
        <v>47</v>
      </c>
      <c r="E6" s="19">
        <f t="shared" si="1"/>
        <v>17</v>
      </c>
      <c r="F6" s="19">
        <f t="shared" si="1"/>
        <v>1</v>
      </c>
      <c r="G6" s="19">
        <f t="shared" si="1"/>
        <v>0</v>
      </c>
      <c r="H6" s="19" t="str">
        <f t="shared" si="1"/>
        <v>茨城県　城里町</v>
      </c>
      <c r="I6" s="19" t="str">
        <f t="shared" si="1"/>
        <v>法非適用</v>
      </c>
      <c r="J6" s="19" t="str">
        <f t="shared" si="1"/>
        <v>下水道事業</v>
      </c>
      <c r="K6" s="19" t="str">
        <f t="shared" si="1"/>
        <v>公共下水道</v>
      </c>
      <c r="L6" s="19" t="str">
        <f t="shared" si="1"/>
        <v>Cd2</v>
      </c>
      <c r="M6" s="19" t="str">
        <f t="shared" si="1"/>
        <v>非設置</v>
      </c>
      <c r="N6" s="24" t="str">
        <f t="shared" si="1"/>
        <v>-</v>
      </c>
      <c r="O6" s="24" t="str">
        <f t="shared" si="1"/>
        <v>該当数値なし</v>
      </c>
      <c r="P6" s="24">
        <f t="shared" si="1"/>
        <v>41.66</v>
      </c>
      <c r="Q6" s="24">
        <f t="shared" si="1"/>
        <v>89.6</v>
      </c>
      <c r="R6" s="24">
        <f t="shared" si="1"/>
        <v>2970</v>
      </c>
      <c r="S6" s="24">
        <f t="shared" si="1"/>
        <v>18618</v>
      </c>
      <c r="T6" s="24">
        <f t="shared" si="1"/>
        <v>161.80000000000001</v>
      </c>
      <c r="U6" s="24">
        <f t="shared" si="1"/>
        <v>115.07</v>
      </c>
      <c r="V6" s="24">
        <f t="shared" si="1"/>
        <v>7731</v>
      </c>
      <c r="W6" s="24">
        <f t="shared" si="1"/>
        <v>4.1500000000000004</v>
      </c>
      <c r="X6" s="24">
        <f t="shared" si="1"/>
        <v>1862.89</v>
      </c>
      <c r="Y6" s="28">
        <f t="shared" ref="Y6:AH6" si="2">IF(Y7="",NA(),Y7)</f>
        <v>93.33</v>
      </c>
      <c r="Z6" s="28">
        <f t="shared" si="2"/>
        <v>85.65</v>
      </c>
      <c r="AA6" s="28">
        <f t="shared" si="2"/>
        <v>90.52</v>
      </c>
      <c r="AB6" s="28">
        <f t="shared" si="2"/>
        <v>95.39</v>
      </c>
      <c r="AC6" s="28">
        <f t="shared" si="2"/>
        <v>92.26</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904.17</v>
      </c>
      <c r="BG6" s="28">
        <f t="shared" si="5"/>
        <v>734.44</v>
      </c>
      <c r="BH6" s="28">
        <f t="shared" si="5"/>
        <v>747.21</v>
      </c>
      <c r="BI6" s="28">
        <f t="shared" si="5"/>
        <v>592.86</v>
      </c>
      <c r="BJ6" s="28">
        <f t="shared" si="5"/>
        <v>639.66999999999996</v>
      </c>
      <c r="BK6" s="28">
        <f t="shared" si="5"/>
        <v>1124.26</v>
      </c>
      <c r="BL6" s="28">
        <f t="shared" si="5"/>
        <v>1048.23</v>
      </c>
      <c r="BM6" s="28">
        <f t="shared" si="5"/>
        <v>1130.42</v>
      </c>
      <c r="BN6" s="28">
        <f t="shared" si="5"/>
        <v>1245.0999999999999</v>
      </c>
      <c r="BO6" s="28">
        <f t="shared" si="5"/>
        <v>1108.8</v>
      </c>
      <c r="BP6" s="24" t="str">
        <f>IF(BP7="","",IF(BP7="-","【-】","【"&amp;SUBSTITUTE(TEXT(BP7,"#,##0.00"),"-","△")&amp;"】"))</f>
        <v>【669.11】</v>
      </c>
      <c r="BQ6" s="28">
        <f t="shared" ref="BQ6:BZ6" si="6">IF(BQ7="",NA(),BQ7)</f>
        <v>100</v>
      </c>
      <c r="BR6" s="28">
        <f t="shared" si="6"/>
        <v>100</v>
      </c>
      <c r="BS6" s="28">
        <f t="shared" si="6"/>
        <v>100</v>
      </c>
      <c r="BT6" s="28">
        <f t="shared" si="6"/>
        <v>100</v>
      </c>
      <c r="BU6" s="28">
        <f t="shared" si="6"/>
        <v>100</v>
      </c>
      <c r="BV6" s="28">
        <f t="shared" si="6"/>
        <v>80.58</v>
      </c>
      <c r="BW6" s="28">
        <f t="shared" si="6"/>
        <v>78.92</v>
      </c>
      <c r="BX6" s="28">
        <f t="shared" si="6"/>
        <v>74.17</v>
      </c>
      <c r="BY6" s="28">
        <f t="shared" si="6"/>
        <v>79.77</v>
      </c>
      <c r="BZ6" s="28">
        <f t="shared" si="6"/>
        <v>79.63</v>
      </c>
      <c r="CA6" s="24" t="str">
        <f>IF(CA7="","",IF(CA7="-","【-】","【"&amp;SUBSTITUTE(TEXT(CA7,"#,##0.00"),"-","△")&amp;"】"))</f>
        <v>【99.73】</v>
      </c>
      <c r="CB6" s="28">
        <f t="shared" ref="CB6:CK6" si="7">IF(CB7="",NA(),CB7)</f>
        <v>161.6</v>
      </c>
      <c r="CC6" s="28">
        <f t="shared" si="7"/>
        <v>161.69</v>
      </c>
      <c r="CD6" s="28">
        <f t="shared" si="7"/>
        <v>162.57</v>
      </c>
      <c r="CE6" s="28">
        <f t="shared" si="7"/>
        <v>164.11</v>
      </c>
      <c r="CF6" s="28">
        <f t="shared" si="7"/>
        <v>164.93</v>
      </c>
      <c r="CG6" s="28">
        <f t="shared" si="7"/>
        <v>216.21</v>
      </c>
      <c r="CH6" s="28">
        <f t="shared" si="7"/>
        <v>220.31</v>
      </c>
      <c r="CI6" s="28">
        <f t="shared" si="7"/>
        <v>230.95</v>
      </c>
      <c r="CJ6" s="28">
        <f t="shared" si="7"/>
        <v>214.56</v>
      </c>
      <c r="CK6" s="28">
        <f t="shared" si="7"/>
        <v>213.66</v>
      </c>
      <c r="CL6" s="24" t="str">
        <f>IF(CL7="","",IF(CL7="-","【-】","【"&amp;SUBSTITUTE(TEXT(CL7,"#,##0.00"),"-","△")&amp;"】"))</f>
        <v>【134.98】</v>
      </c>
      <c r="CM6" s="28" t="str">
        <f t="shared" ref="CM6:CV6" si="8">IF(CM7="",NA(),CM7)</f>
        <v>-</v>
      </c>
      <c r="CN6" s="28" t="str">
        <f t="shared" si="8"/>
        <v>-</v>
      </c>
      <c r="CO6" s="28" t="str">
        <f t="shared" si="8"/>
        <v>-</v>
      </c>
      <c r="CP6" s="28" t="str">
        <f t="shared" si="8"/>
        <v>-</v>
      </c>
      <c r="CQ6" s="28" t="str">
        <f t="shared" si="8"/>
        <v>-</v>
      </c>
      <c r="CR6" s="28">
        <f t="shared" si="8"/>
        <v>50.24</v>
      </c>
      <c r="CS6" s="28">
        <f t="shared" si="8"/>
        <v>49.68</v>
      </c>
      <c r="CT6" s="28">
        <f t="shared" si="8"/>
        <v>49.27</v>
      </c>
      <c r="CU6" s="28">
        <f t="shared" si="8"/>
        <v>49.47</v>
      </c>
      <c r="CV6" s="28">
        <f t="shared" si="8"/>
        <v>48.19</v>
      </c>
      <c r="CW6" s="24" t="str">
        <f>IF(CW7="","",IF(CW7="-","【-】","【"&amp;SUBSTITUTE(TEXT(CW7,"#,##0.00"),"-","△")&amp;"】"))</f>
        <v>【59.99】</v>
      </c>
      <c r="CX6" s="28">
        <f t="shared" ref="CX6:DG6" si="9">IF(CX7="",NA(),CX7)</f>
        <v>76.099999999999994</v>
      </c>
      <c r="CY6" s="28">
        <f t="shared" si="9"/>
        <v>77.5</v>
      </c>
      <c r="CZ6" s="28">
        <f t="shared" si="9"/>
        <v>78.78</v>
      </c>
      <c r="DA6" s="28">
        <f t="shared" si="9"/>
        <v>79.03</v>
      </c>
      <c r="DB6" s="28">
        <f t="shared" si="9"/>
        <v>79.510000000000005</v>
      </c>
      <c r="DC6" s="28">
        <f t="shared" si="9"/>
        <v>84.17</v>
      </c>
      <c r="DD6" s="28">
        <f t="shared" si="9"/>
        <v>83.35</v>
      </c>
      <c r="DE6" s="28">
        <f t="shared" si="9"/>
        <v>83.16</v>
      </c>
      <c r="DF6" s="28">
        <f t="shared" si="9"/>
        <v>82.06</v>
      </c>
      <c r="DG6" s="28">
        <f t="shared" si="9"/>
        <v>82.26</v>
      </c>
      <c r="DH6" s="24" t="str">
        <f>IF(DH7="","",IF(DH7="-","【-】","【"&amp;SUBSTITUTE(TEXT(DH7,"#,##0.00"),"-","△")&amp;"】"))</f>
        <v>【95.72】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0.13</v>
      </c>
      <c r="EK6" s="28">
        <f t="shared" si="12"/>
        <v>0.12</v>
      </c>
      <c r="EL6" s="28">
        <f t="shared" si="12"/>
        <v>0.1</v>
      </c>
      <c r="EM6" s="28">
        <f t="shared" si="12"/>
        <v>0.32</v>
      </c>
      <c r="EN6" s="28">
        <f t="shared" si="12"/>
        <v>0.1</v>
      </c>
      <c r="EO6" s="24" t="str">
        <f>IF(EO7="","",IF(EO7="-","【-】","【"&amp;SUBSTITUTE(TEXT(EO7,"#,##0.00"),"-","△")&amp;"】"))</f>
        <v>【0.24】</v>
      </c>
    </row>
    <row r="7" spans="1:145" s="13" customFormat="1" x14ac:dyDescent="0.15">
      <c r="A7" s="14"/>
      <c r="B7" s="20">
        <v>2021</v>
      </c>
      <c r="C7" s="20">
        <v>83101</v>
      </c>
      <c r="D7" s="20">
        <v>47</v>
      </c>
      <c r="E7" s="20">
        <v>17</v>
      </c>
      <c r="F7" s="20">
        <v>1</v>
      </c>
      <c r="G7" s="20">
        <v>0</v>
      </c>
      <c r="H7" s="20" t="s">
        <v>65</v>
      </c>
      <c r="I7" s="20" t="s">
        <v>97</v>
      </c>
      <c r="J7" s="20" t="s">
        <v>98</v>
      </c>
      <c r="K7" s="20" t="s">
        <v>99</v>
      </c>
      <c r="L7" s="20" t="s">
        <v>100</v>
      </c>
      <c r="M7" s="20" t="s">
        <v>101</v>
      </c>
      <c r="N7" s="25" t="s">
        <v>40</v>
      </c>
      <c r="O7" s="25" t="s">
        <v>102</v>
      </c>
      <c r="P7" s="25">
        <v>41.66</v>
      </c>
      <c r="Q7" s="25">
        <v>89.6</v>
      </c>
      <c r="R7" s="25">
        <v>2970</v>
      </c>
      <c r="S7" s="25">
        <v>18618</v>
      </c>
      <c r="T7" s="25">
        <v>161.80000000000001</v>
      </c>
      <c r="U7" s="25">
        <v>115.07</v>
      </c>
      <c r="V7" s="25">
        <v>7731</v>
      </c>
      <c r="W7" s="25">
        <v>4.1500000000000004</v>
      </c>
      <c r="X7" s="25">
        <v>1862.89</v>
      </c>
      <c r="Y7" s="25">
        <v>93.33</v>
      </c>
      <c r="Z7" s="25">
        <v>85.65</v>
      </c>
      <c r="AA7" s="25">
        <v>90.52</v>
      </c>
      <c r="AB7" s="25">
        <v>95.39</v>
      </c>
      <c r="AC7" s="25">
        <v>92.26</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904.17</v>
      </c>
      <c r="BG7" s="25">
        <v>734.44</v>
      </c>
      <c r="BH7" s="25">
        <v>747.21</v>
      </c>
      <c r="BI7" s="25">
        <v>592.86</v>
      </c>
      <c r="BJ7" s="25">
        <v>639.66999999999996</v>
      </c>
      <c r="BK7" s="25">
        <v>1124.26</v>
      </c>
      <c r="BL7" s="25">
        <v>1048.23</v>
      </c>
      <c r="BM7" s="25">
        <v>1130.42</v>
      </c>
      <c r="BN7" s="25">
        <v>1245.0999999999999</v>
      </c>
      <c r="BO7" s="25">
        <v>1108.8</v>
      </c>
      <c r="BP7" s="25">
        <v>669.11</v>
      </c>
      <c r="BQ7" s="25">
        <v>100</v>
      </c>
      <c r="BR7" s="25">
        <v>100</v>
      </c>
      <c r="BS7" s="25">
        <v>100</v>
      </c>
      <c r="BT7" s="25">
        <v>100</v>
      </c>
      <c r="BU7" s="25">
        <v>100</v>
      </c>
      <c r="BV7" s="25">
        <v>80.58</v>
      </c>
      <c r="BW7" s="25">
        <v>78.92</v>
      </c>
      <c r="BX7" s="25">
        <v>74.17</v>
      </c>
      <c r="BY7" s="25">
        <v>79.77</v>
      </c>
      <c r="BZ7" s="25">
        <v>79.63</v>
      </c>
      <c r="CA7" s="25">
        <v>99.73</v>
      </c>
      <c r="CB7" s="25">
        <v>161.6</v>
      </c>
      <c r="CC7" s="25">
        <v>161.69</v>
      </c>
      <c r="CD7" s="25">
        <v>162.57</v>
      </c>
      <c r="CE7" s="25">
        <v>164.11</v>
      </c>
      <c r="CF7" s="25">
        <v>164.93</v>
      </c>
      <c r="CG7" s="25">
        <v>216.21</v>
      </c>
      <c r="CH7" s="25">
        <v>220.31</v>
      </c>
      <c r="CI7" s="25">
        <v>230.95</v>
      </c>
      <c r="CJ7" s="25">
        <v>214.56</v>
      </c>
      <c r="CK7" s="25">
        <v>213.66</v>
      </c>
      <c r="CL7" s="25">
        <v>134.97999999999999</v>
      </c>
      <c r="CM7" s="25" t="s">
        <v>40</v>
      </c>
      <c r="CN7" s="25" t="s">
        <v>40</v>
      </c>
      <c r="CO7" s="25" t="s">
        <v>40</v>
      </c>
      <c r="CP7" s="25" t="s">
        <v>40</v>
      </c>
      <c r="CQ7" s="25" t="s">
        <v>40</v>
      </c>
      <c r="CR7" s="25">
        <v>50.24</v>
      </c>
      <c r="CS7" s="25">
        <v>49.68</v>
      </c>
      <c r="CT7" s="25">
        <v>49.27</v>
      </c>
      <c r="CU7" s="25">
        <v>49.47</v>
      </c>
      <c r="CV7" s="25">
        <v>48.19</v>
      </c>
      <c r="CW7" s="25">
        <v>59.99</v>
      </c>
      <c r="CX7" s="25">
        <v>76.099999999999994</v>
      </c>
      <c r="CY7" s="25">
        <v>77.5</v>
      </c>
      <c r="CZ7" s="25">
        <v>78.78</v>
      </c>
      <c r="DA7" s="25">
        <v>79.03</v>
      </c>
      <c r="DB7" s="25">
        <v>79.510000000000005</v>
      </c>
      <c r="DC7" s="25">
        <v>84.17</v>
      </c>
      <c r="DD7" s="25">
        <v>83.35</v>
      </c>
      <c r="DE7" s="25">
        <v>83.16</v>
      </c>
      <c r="DF7" s="25">
        <v>82.06</v>
      </c>
      <c r="DG7" s="25">
        <v>82.26</v>
      </c>
      <c r="DH7" s="25">
        <v>95.72</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0.13</v>
      </c>
      <c r="EK7" s="25">
        <v>0.12</v>
      </c>
      <c r="EL7" s="25">
        <v>0.1</v>
      </c>
      <c r="EM7" s="25">
        <v>0.32</v>
      </c>
      <c r="EN7" s="25">
        <v>0.1</v>
      </c>
      <c r="EO7" s="25">
        <v>0.24</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15">
      <c r="B11">
        <v>4</v>
      </c>
      <c r="C11">
        <v>3</v>
      </c>
      <c r="D11">
        <v>2</v>
      </c>
      <c r="E11">
        <v>1</v>
      </c>
      <c r="F11">
        <v>0</v>
      </c>
      <c r="G11" t="s">
        <v>108</v>
      </c>
    </row>
    <row r="12" spans="1:145" x14ac:dyDescent="0.15">
      <c r="B12">
        <v>1</v>
      </c>
      <c r="C12">
        <v>1</v>
      </c>
      <c r="D12">
        <v>1</v>
      </c>
      <c r="E12">
        <v>2</v>
      </c>
      <c r="F12">
        <v>3</v>
      </c>
      <c r="G12" t="s">
        <v>109</v>
      </c>
    </row>
    <row r="13" spans="1:145" x14ac:dyDescent="0.15">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cp:lastPrinted>2023-01-28T03:10:34Z</cp:lastPrinted>
  <dcterms:created xsi:type="dcterms:W3CDTF">2023-01-12T23:52:37Z</dcterms:created>
  <dcterms:modified xsi:type="dcterms:W3CDTF">2023-02-08T06:21:07Z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2023-01-31T00:05:09Z</vt:filetime>
  </property>
</Properties>
</file>