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31_つくばみらい市\"/>
    </mc:Choice>
  </mc:AlternateContent>
  <workbookProtection workbookAlgorithmName="SHA-512" workbookHashValue="D25mFJs+5ZPBPxpgFyZlFgmp78p8qxSuBlkk6wGCTv6VmHnliSWznuxkHF1o5DcaqTCPUgSSUIL8/zFF3LF3yw==" workbookSaltValue="x6OmRD5F64p1ntBKw/oOKA=="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AD8" i="4"/>
  <c r="W8" i="4"/>
  <c r="P8" i="4"/>
  <c r="I8" i="4"/>
  <c r="B8" i="4"/>
  <c r="B6"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<sst xmlns="http://schemas.openxmlformats.org/spreadsheetml/2006/main" count="236" uniqueCount="117">
  <si>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</si>
  <si>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</si>
  <si>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</si>
  <si>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</si>
  <si>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</si>
  <si>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</si>
  <si>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</si>
  <si>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</si>
  <si>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</si>
  <si>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</si>
  <si>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</si>
  <si>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</si>
  <si>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</si>
  <si>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</si>
  <si>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</si>
  <si>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</si>
  <si>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</si>
  <si>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</si>
  <si>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</si>
  <si>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</si>
  <si>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</si>
  <si>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</si>
  <si>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</si>
  <si>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</si>
  <si>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</si>
  <si>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</si>
  <si>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</si>
  <si>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</si>
  <si>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</si>
  <si>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</si>
  <si>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</si>
  <si>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</si>
  <si>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</si>
  <si>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</si>
  <si>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</si>
  <si>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</si>
  <si>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</si>
  <si>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</si>
  <si>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</si>
  <si>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</si>
  <si>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</si>
  <si>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</si>
  <si>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</si>
  <si>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</si>
  <si>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</si>
  <si>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</si>
  <si>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</si>
  <si>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</si>
  <si>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</si>
  <si>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</si>
  <si>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</si>
  <si>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</si>
  <si>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</si>
  <si>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</si>
  <si>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</si>
  <si>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</si>
  <si>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</si>
  <si>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</si>
  <si>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</si>
  <si>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</si>
  <si>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</si>
  <si>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</si>
  <si>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</si>
  <si>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</si>
  <si>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</si>
  <si>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</si>
  <si>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</si>
  <si>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</si>
  <si>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</si>
  <si>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</si>
  <si>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</si>
  <si>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</si>
  <si>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</si>
  <si>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</si>
  <si>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</si>
  <si>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</si>
  <si>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</si>
  <si>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</si>
  <si>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</si>
  <si>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</si>
  <si>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</si>
  <si>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</si>
  <si>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</si>
  <si>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</si>
  <si>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</si>
  <si>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</si>
  <si>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</si>
  <si>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</si>
  <si>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</si>
  <si>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</si>
  <si>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</si>
  <si>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</si>
  <si>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</si>
  <si>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</si>
  <si>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</si>
  <si>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</si>
  <si>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</si>
  <si>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</si>
  <si>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</si>
  <si>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</si>
  <si>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</si>
  <si>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</si>
  <si>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</si>
  <si>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</si>
  <si>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</si>
  <si>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</si>
  <si>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</si>
  <si>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</si>
  <si>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</si>
  <si>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</si>
  <si>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</si>
  <si>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</si>
  <si>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</si>
  <si>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</si>
  <si>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収益的収支比率は100％未満の指標であり、維持管理費等の費用を料金等の収入で賄えていない。処理場が8箇所あり、複数の小規模な施設の維持管理経費が割高となるためと考えられる。特に設備の老朽化による修繕費用が増加傾向である。
④企業債残高対事業規模比率については、平成28年度と令和2年度が類似団体平均値と比較し大きく上回っている。企業債残高対事業規模比率は、分子となる企業債現在高の全てが一般会計負担となるため算出されない。平成28年度と令和2年度は決算統計調査表において計上漏れがあったため算出されているが、正しい数値で計算すると算出されない。
⑤経費回収率は、類似団体平均値と比較し下回っている。料金収入は増加しているが、維持管理費の増加がそれを上回っている。小規模な処理区域が点在することから効率的な経費の回収を難しくしている。
⑥汚水処理原価は、類似団体平均値と比較して高くなっている。維持管理費の増加が要因である。
⑦施設利用率は、令和元年度において類似団体と同水準である。引き続き、施設の有効率に努める。
⑧水洗化率は、類似団体平均値を上回り、過去５年間の推移をみると増加傾向にある。今後も水洗化の推進を図る。
</t>
    <phoneticPr fontId="4"/>
  </si>
  <si>
    <t xml:space="preserve">　収入に関しては、平成25年度に供用開始された地区を中心に水洗化人口の増加し、料金収入が増加している。しかしながら、長期的には農家集落の人口減少により、料金収入への影響があると予想される。
　経費に関しては、施設の維持管理費が増加している。特に、耐用年数の経過した施設が多く修繕や更新が必要となっている。今後、施設の機能診断及び最適整備構想の策定により、計画的な施設の修繕及び更新工事を実施していく。
</t>
    <phoneticPr fontId="4"/>
  </si>
  <si>
    <t>② 管渠更新等は未実施であるため、管渠改善率はとして指標計上されていない。管渠及び処理場の施設は、耐用年数が経過している施設も多く老朽化が著しいため、修繕にかかる経費は増加している。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</si>
</sst>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39-4B8F-9061-A11776982F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339-4B8F-9061-A11776982F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51.12</c:v>
                </c:pt>
                <c:pt idx="1">
                  <c:v>49</c:v>
                </c:pt>
                <c:pt idx="2">
                  <c:v>47.98</c:v>
                </c:pt>
                <c:pt idx="3">
                  <c:v>53.84</c:v>
                </c:pt>
                <c:pt idx="4">
                  <c:v>54.85</c:v>
                </c:pt>
              </c:numCache>
            </c:numRef>
          </c:val>
          <c:extLst>
            <c:ext xmlns:c16="http://schemas.microsoft.com/office/drawing/2014/chart" uri="{C3380CC4-5D6E-409C-BE32-E72D297353CC}">
              <c16:uniqueId val="{00000000-08A0-4FDB-84A4-4D9B515754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8A0-4FDB-84A4-4D9B515754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81.73</c:v>
                </c:pt>
                <c:pt idx="1">
                  <c:v>82.09</c:v>
                </c:pt>
                <c:pt idx="2">
                  <c:v>82.78</c:v>
                </c:pt>
                <c:pt idx="3">
                  <c:v>84.41</c:v>
                </c:pt>
                <c:pt idx="4">
                  <c:v>85.93</c:v>
                </c:pt>
              </c:numCache>
            </c:numRef>
          </c:val>
          <c:extLst>
            <c:ext xmlns:c16="http://schemas.microsoft.com/office/drawing/2014/chart" uri="{C3380CC4-5D6E-409C-BE32-E72D297353CC}">
              <c16:uniqueId val="{00000000-824A-49CD-A21C-4429014BBD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24A-49CD-A21C-4429014BBD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102.55</c:v>
                </c:pt>
                <c:pt idx="1">
                  <c:v>101.22</c:v>
                </c:pt>
                <c:pt idx="2">
                  <c:v>90.1</c:v>
                </c:pt>
                <c:pt idx="3">
                  <c:v>94.62</c:v>
                </c:pt>
                <c:pt idx="4">
                  <c:v>90.37</c:v>
                </c:pt>
              </c:numCache>
            </c:numRef>
          </c:val>
          <c:extLst>
            <c:ext xmlns:c16="http://schemas.microsoft.com/office/drawing/2014/chart" uri="{C3380CC4-5D6E-409C-BE32-E72D297353CC}">
              <c16:uniqueId val="{00000000-C46B-4E04-8CA3-167171A007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6B-4E04-8CA3-167171A007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05-46E8-9DE9-031308483A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5-46E8-9DE9-031308483A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3-4E1C-B1A4-8444056F87E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3-4E1C-B1A4-8444056F87E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5-4210-ACB3-D26DD8E535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5-4210-ACB3-D26DD8E535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2C-470E-9E33-922365BC17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2C-470E-9E33-922365BC17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3797.36</c:v>
                </c:pt>
                <c:pt idx="1">
                  <c:v>0</c:v>
                </c:pt>
                <c:pt idx="2">
                  <c:v>0</c:v>
                </c:pt>
                <c:pt idx="3">
                  <c:v>0</c:v>
                </c:pt>
                <c:pt idx="4" formatCode="#,##0.00;&quot;△&quot;#,##0.00;&quot;-&quot;">
                  <c:v>3229.87</c:v>
                </c:pt>
              </c:numCache>
            </c:numRef>
          </c:val>
          <c:extLst>
            <c:ext xmlns:c16="http://schemas.microsoft.com/office/drawing/2014/chart" uri="{C3380CC4-5D6E-409C-BE32-E72D297353CC}">
              <c16:uniqueId val="{00000000-9293-4506-99CF-AD97DE8C79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293-4506-99CF-AD97DE8C79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44.63</c:v>
                </c:pt>
                <c:pt idx="1">
                  <c:v>47.73</c:v>
                </c:pt>
                <c:pt idx="2">
                  <c:v>43.88</c:v>
                </c:pt>
                <c:pt idx="3">
                  <c:v>46.4</c:v>
                </c:pt>
                <c:pt idx="4">
                  <c:v>34.92</c:v>
                </c:pt>
              </c:numCache>
            </c:numRef>
          </c:val>
          <c:extLst>
            <c:ext xmlns:c16="http://schemas.microsoft.com/office/drawing/2014/chart" uri="{C3380CC4-5D6E-409C-BE32-E72D297353CC}">
              <c16:uniqueId val="{00000000-B563-4B24-A3EB-4F1148AEB3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563-4B24-A3EB-4F1148AEB3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325.56</c:v>
                </c:pt>
                <c:pt idx="1">
                  <c:v>304.83999999999997</c:v>
                </c:pt>
                <c:pt idx="2">
                  <c:v>331.27</c:v>
                </c:pt>
                <c:pt idx="3">
                  <c:v>313.52999999999997</c:v>
                </c:pt>
                <c:pt idx="4">
                  <c:v>353.83</c:v>
                </c:pt>
              </c:numCache>
            </c:numRef>
          </c:val>
          <c:extLst>
            <c:ext xmlns:c16="http://schemas.microsoft.com/office/drawing/2014/chart" uri="{C3380CC4-5D6E-409C-BE32-E72D297353CC}">
              <c16:uniqueId val="{00000000-F3E2-4DAA-9094-FBB94B449E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F3E2-4DAA-9094-FBB94B449E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つくばみらい市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52110</v>
      </c>
      <c r="AM8" s="51"/>
      <c r="AN8" s="51"/>
      <c r="AO8" s="51"/>
      <c r="AP8" s="51"/>
      <c r="AQ8" s="51"/>
      <c r="AR8" s="51"/>
      <c r="AS8" s="51"/>
      <c r="AT8" s="46">
        <f>データ!T6</f>
        <v>79.16</v>
      </c>
      <c r="AU8" s="46"/>
      <c r="AV8" s="46"/>
      <c r="AW8" s="46"/>
      <c r="AX8" s="46"/>
      <c r="AY8" s="46"/>
      <c r="AZ8" s="46"/>
      <c r="BA8" s="46"/>
      <c r="BB8" s="46">
        <f>データ!U6</f>
        <v>658.29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10.1</v>
      </c>
      <c r="Q10" s="46"/>
      <c r="R10" s="46"/>
      <c r="S10" s="46"/>
      <c r="T10" s="46"/>
      <c r="U10" s="46"/>
      <c r="V10" s="46"/>
      <c r="W10" s="46">
        <f>データ!Q6</f>
        <v>81.709999999999994</v>
      </c>
      <c r="X10" s="46"/>
      <c r="Y10" s="46"/>
      <c r="Z10" s="46"/>
      <c r="AA10" s="46"/>
      <c r="AB10" s="46"/>
      <c r="AC10" s="46"/>
      <c r="AD10" s="51">
        <f>データ!R6</f>
        <v>2750</v>
      </c>
      <c r="AE10" s="51"/>
      <c r="AF10" s="51"/>
      <c r="AG10" s="51"/>
      <c r="AH10" s="51"/>
      <c r="AI10" s="51"/>
      <c r="AJ10" s="51"/>
      <c r="AK10" s="2"/>
      <c r="AL10" s="51">
        <f>データ!V6</f>
        <v>5266</v>
      </c>
      <c r="AM10" s="51"/>
      <c r="AN10" s="51"/>
      <c r="AO10" s="51"/>
      <c r="AP10" s="51"/>
      <c r="AQ10" s="51"/>
      <c r="AR10" s="51"/>
      <c r="AS10" s="51"/>
      <c r="AT10" s="46">
        <f>データ!W6</f>
        <v>3.53</v>
      </c>
      <c r="AU10" s="46"/>
      <c r="AV10" s="46"/>
      <c r="AW10" s="46"/>
      <c r="AX10" s="46"/>
      <c r="AY10" s="46"/>
      <c r="AZ10" s="46"/>
      <c r="BA10" s="46"/>
      <c r="BB10" s="46">
        <f>データ!X6</f>
        <v>1491.78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GeDRo0HOxgK2zAj9xZdhCyjmYcn1ztgFean6ms5tN4vHkrFjtN3sVFepV9kbjGOmBCCywXgn/YAheWxE95esOQ==" saltValue="gnIEKqpUuGvh3qrWJmrP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82350</v>
      </c>
      <c r="D6" s="33">
        <f t="shared" si="3"/>
        <v>47</v>
      </c>
      <c r="E6" s="33">
        <f t="shared" si="3"/>
        <v>17</v>
      </c>
      <c r="F6" s="33">
        <f t="shared" si="3"/>
        <v>5</v>
      </c>
      <c r="G6" s="33">
        <f t="shared" si="3"/>
        <v>0</v>
      </c>
      <c r="H6" s="33" t="str">
        <f t="shared" si="3"/>
        <v>茨城県　つくばみらい市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10.1</v>
      </c>
      <c r="Q6" s="34">
        <f t="shared" si="3"/>
        <v>81.709999999999994</v>
      </c>
      <c r="R6" s="34">
        <f t="shared" si="3"/>
        <v>2750</v>
      </c>
      <c r="S6" s="34">
        <f t="shared" si="3"/>
        <v>52110</v>
      </c>
      <c r="T6" s="34">
        <f t="shared" si="3"/>
        <v>79.16</v>
      </c>
      <c r="U6" s="34">
        <f t="shared" si="3"/>
        <v>658.29</v>
      </c>
      <c r="V6" s="34">
        <f t="shared" si="3"/>
        <v>5266</v>
      </c>
      <c r="W6" s="34">
        <f t="shared" si="3"/>
        <v>3.53</v>
      </c>
      <c r="X6" s="34">
        <f t="shared" si="3"/>
        <v>1491.78</v>
      </c>
      <c r="Y6" s="35">
        <f>IF(Y7="",NA(),Y7)</f>
        <v>102.55</v>
      </c>
      <c r="Z6" s="35">
        <f t="shared" ref="Z6:AH6" si="4">IF(Z7="",NA(),Z7)</f>
        <v>101.22</v>
      </c>
      <c r="AA6" s="35">
        <f t="shared" si="4"/>
        <v>90.1</v>
      </c>
      <c r="AB6" s="35">
        <f t="shared" si="4"/>
        <v>94.62</v>
      </c>
      <c r="AC6" s="35">
        <f t="shared" si="4"/>
        <v>90.37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3797.36</v>
      </c>
      <c r="BG6" s="34">
        <f t="shared" ref="BG6:BO6" si="7">IF(BG7="",NA(),BG7)</f>
        <v>0</v>
      </c>
      <c r="BH6" s="34">
        <f t="shared" si="7"/>
        <v>0</v>
      </c>
      <c r="BI6" s="34">
        <f t="shared" si="7"/>
        <v>0</v>
      </c>
      <c r="BJ6" s="35">
        <f t="shared" si="7"/>
        <v>3229.87</v>
      </c>
      <c r="BK6" s="35">
        <f t="shared" si="7"/>
        <v>974.93</v>
      </c>
      <c r="BL6" s="35">
        <f t="shared" si="7"/>
        <v>855.8</v>
      </c>
      <c r="BM6" s="35">
        <f t="shared" si="7"/>
        <v>789.46</v>
      </c>
      <c r="BN6" s="35">
        <f t="shared" si="7"/>
        <v>826.83</v>
      </c>
      <c r="BO6" s="35">
        <f t="shared" si="7"/>
        <v>867.83</v>
      </c>
      <c r="BP6" s="34" t="str">
        <f>IF(BP7="","",IF(BP7="-","【-】","【"&amp;SUBSTITUTE(TEXT(BP7,"#,##0.00"),"-","△")&amp;"】"))</f>
        <v>【832.52】</v>
      </c>
      <c r="BQ6" s="35">
        <f>IF(BQ7="",NA(),BQ7)</f>
        <v>44.63</v>
      </c>
      <c r="BR6" s="35">
        <f t="shared" ref="BR6:BZ6" si="8">IF(BR7="",NA(),BR7)</f>
        <v>47.73</v>
      </c>
      <c r="BS6" s="35">
        <f t="shared" si="8"/>
        <v>43.88</v>
      </c>
      <c r="BT6" s="35">
        <f t="shared" si="8"/>
        <v>46.4</v>
      </c>
      <c r="BU6" s="35">
        <f t="shared" si="8"/>
        <v>34.92</v>
      </c>
      <c r="BV6" s="35">
        <f t="shared" si="8"/>
        <v>55.32</v>
      </c>
      <c r="BW6" s="35">
        <f t="shared" si="8"/>
        <v>59.8</v>
      </c>
      <c r="BX6" s="35">
        <f t="shared" si="8"/>
        <v>57.77</v>
      </c>
      <c r="BY6" s="35">
        <f t="shared" si="8"/>
        <v>57.31</v>
      </c>
      <c r="BZ6" s="35">
        <f t="shared" si="8"/>
        <v>57.08</v>
      </c>
      <c r="CA6" s="34" t="str">
        <f>IF(CA7="","",IF(CA7="-","【-】","【"&amp;SUBSTITUTE(TEXT(CA7,"#,##0.00"),"-","△")&amp;"】"))</f>
        <v>【60.94】</v>
      </c>
      <c r="CB6" s="35">
        <f>IF(CB7="",NA(),CB7)</f>
        <v>325.56</v>
      </c>
      <c r="CC6" s="35">
        <f t="shared" ref="CC6:CK6" si="9">IF(CC7="",NA(),CC7)</f>
        <v>304.83999999999997</v>
      </c>
      <c r="CD6" s="35">
        <f t="shared" si="9"/>
        <v>331.27</v>
      </c>
      <c r="CE6" s="35">
        <f t="shared" si="9"/>
        <v>313.52999999999997</v>
      </c>
      <c r="CF6" s="35">
        <f t="shared" si="9"/>
        <v>353.83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51.12</v>
      </c>
      <c r="CN6" s="35">
        <f t="shared" ref="CN6:CV6" si="10">IF(CN7="",NA(),CN7)</f>
        <v>49</v>
      </c>
      <c r="CO6" s="35">
        <f t="shared" si="10"/>
        <v>47.98</v>
      </c>
      <c r="CP6" s="35">
        <f t="shared" si="10"/>
        <v>53.84</v>
      </c>
      <c r="CQ6" s="35">
        <f t="shared" si="10"/>
        <v>54.85</v>
      </c>
      <c r="CR6" s="35">
        <f t="shared" si="10"/>
        <v>60.65</v>
      </c>
      <c r="CS6" s="35">
        <f t="shared" si="10"/>
        <v>51.75</v>
      </c>
      <c r="CT6" s="35">
        <f t="shared" si="10"/>
        <v>50.68</v>
      </c>
      <c r="CU6" s="35">
        <f t="shared" si="10"/>
        <v>50.14</v>
      </c>
      <c r="CV6" s="35">
        <f t="shared" si="10"/>
        <v>54.83</v>
      </c>
      <c r="CW6" s="34" t="str">
        <f>IF(CW7="","",IF(CW7="-","【-】","【"&amp;SUBSTITUTE(TEXT(CW7,"#,##0.00"),"-","△")&amp;"】"))</f>
        <v>【54.84】</v>
      </c>
      <c r="CX6" s="35">
        <f>IF(CX7="",NA(),CX7)</f>
        <v>81.73</v>
      </c>
      <c r="CY6" s="35">
        <f t="shared" ref="CY6:DG6" si="11">IF(CY7="",NA(),CY7)</f>
        <v>82.09</v>
      </c>
      <c r="CZ6" s="35">
        <f t="shared" si="11"/>
        <v>82.78</v>
      </c>
      <c r="DA6" s="35">
        <f t="shared" si="11"/>
        <v>84.41</v>
      </c>
      <c r="DB6" s="35">
        <f t="shared" si="11"/>
        <v>85.93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82350</v>
      </c>
      <c r="D7" s="37">
        <v>47</v>
      </c>
      <c r="E7" s="37">
        <v>17</v>
      </c>
      <c r="F7" s="37">
        <v>5</v>
      </c>
      <c r="G7" s="37">
        <v>0</v>
      </c>
      <c r="H7" s="37" t="s">
        <v>96</v>
      </c>
      <c r="I7" s="37" t="s">
        <v>97</v>
      </c>
      <c r="J7" s="37" t="s">
        <v>98</v>
      </c>
      <c r="K7" s="37" t="s">
        <v>99</v>
      </c>
      <c r="L7" s="37" t="s">
        <v>100</v>
      </c>
      <c r="M7" s="37" t="s">
        <v>101</v>
      </c>
      <c r="N7" s="38" t="s">
        <v>102</v>
      </c>
      <c r="O7" s="38" t="s">
        <v>103</v>
      </c>
      <c r="P7" s="38">
        <v>10.1</v>
      </c>
      <c r="Q7" s="38">
        <v>81.709999999999994</v>
      </c>
      <c r="R7" s="38">
        <v>2750</v>
      </c>
      <c r="S7" s="38">
        <v>52110</v>
      </c>
      <c r="T7" s="38">
        <v>79.16</v>
      </c>
      <c r="U7" s="38">
        <v>658.29</v>
      </c>
      <c r="V7" s="38">
        <v>5266</v>
      </c>
      <c r="W7" s="38">
        <v>3.53</v>
      </c>
      <c r="X7" s="38">
        <v>1491.78</v>
      </c>
      <c r="Y7" s="38">
        <v>102.55</v>
      </c>
      <c r="Z7" s="38">
        <v>101.22</v>
      </c>
      <c r="AA7" s="38">
        <v>90.1</v>
      </c>
      <c r="AB7" s="38">
        <v>94.62</v>
      </c>
      <c r="AC7" s="38">
        <v>90.37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3797.36</v>
      </c>
      <c r="BG7" s="38">
        <v>0</v>
      </c>
      <c r="BH7" s="38">
        <v>0</v>
      </c>
      <c r="BI7" s="38">
        <v>0</v>
      </c>
      <c r="BJ7" s="38">
        <v>3229.87</v>
      </c>
      <c r="BK7" s="38">
        <v>974.93</v>
      </c>
      <c r="BL7" s="38">
        <v>855.8</v>
      </c>
      <c r="BM7" s="38">
        <v>789.46</v>
      </c>
      <c r="BN7" s="38">
        <v>826.83</v>
      </c>
      <c r="BO7" s="38">
        <v>867.83</v>
      </c>
      <c r="BP7" s="38">
        <v>832.52</v>
      </c>
      <c r="BQ7" s="38">
        <v>44.63</v>
      </c>
      <c r="BR7" s="38">
        <v>47.73</v>
      </c>
      <c r="BS7" s="38">
        <v>43.88</v>
      </c>
      <c r="BT7" s="38">
        <v>46.4</v>
      </c>
      <c r="BU7" s="38">
        <v>34.92</v>
      </c>
      <c r="BV7" s="38">
        <v>55.32</v>
      </c>
      <c r="BW7" s="38">
        <v>59.8</v>
      </c>
      <c r="BX7" s="38">
        <v>57.77</v>
      </c>
      <c r="BY7" s="38">
        <v>57.31</v>
      </c>
      <c r="BZ7" s="38">
        <v>57.08</v>
      </c>
      <c r="CA7" s="38">
        <v>60.94</v>
      </c>
      <c r="CB7" s="38">
        <v>325.56</v>
      </c>
      <c r="CC7" s="38">
        <v>304.83999999999997</v>
      </c>
      <c r="CD7" s="38">
        <v>331.27</v>
      </c>
      <c r="CE7" s="38">
        <v>313.52999999999997</v>
      </c>
      <c r="CF7" s="38">
        <v>353.83</v>
      </c>
      <c r="CG7" s="38">
        <v>283.17</v>
      </c>
      <c r="CH7" s="38">
        <v>263.76</v>
      </c>
      <c r="CI7" s="38">
        <v>274.35000000000002</v>
      </c>
      <c r="CJ7" s="38">
        <v>273.52</v>
      </c>
      <c r="CK7" s="38">
        <v>274.99</v>
      </c>
      <c r="CL7" s="38">
        <v>253.04</v>
      </c>
      <c r="CM7" s="38">
        <v>51.12</v>
      </c>
      <c r="CN7" s="38">
        <v>49</v>
      </c>
      <c r="CO7" s="38">
        <v>47.98</v>
      </c>
      <c r="CP7" s="38">
        <v>53.84</v>
      </c>
      <c r="CQ7" s="38">
        <v>54.85</v>
      </c>
      <c r="CR7" s="38">
        <v>60.65</v>
      </c>
      <c r="CS7" s="38">
        <v>51.75</v>
      </c>
      <c r="CT7" s="38">
        <v>50.68</v>
      </c>
      <c r="CU7" s="38">
        <v>50.14</v>
      </c>
      <c r="CV7" s="38">
        <v>54.83</v>
      </c>
      <c r="CW7" s="38">
        <v>54.84</v>
      </c>
      <c r="CX7" s="38">
        <v>81.73</v>
      </c>
      <c r="CY7" s="38">
        <v>82.09</v>
      </c>
      <c r="CZ7" s="38">
        <v>82.78</v>
      </c>
      <c r="DA7" s="38">
        <v>84.41</v>
      </c>
      <c r="DB7" s="38">
        <v>85.93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2021-12-03T07:56:21Z</dcterms:created>
  <dcterms:modified xsi:type="dcterms:W3CDTF">2022-02-14T00:46:40Z</dcterms:modified>
  <cp:category/>
</cp:coreProperties>
</file>