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13_笠間市\"/>
    </mc:Choice>
  </mc:AlternateContent>
  <workbookProtection workbookAlgorithmName="SHA-512" workbookHashValue="1J/M4UUKhzCZLAihgRnjcw61allKunKtEcxo8dmr1BfsEp4Pe0hsqIA7yrtFnvZgNIaV9s8wy35TPsR69og9ag==" workbookSaltValue="sHt+YYz2C0M7MLZr69XgNA=="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<sst xmlns="http://schemas.openxmlformats.org/spreadsheetml/2006/main" count="236" uniqueCount="116">
  <si>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</si>
  <si>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</si>
  <si>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</si>
  <si>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</si>
  <si>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</si>
  <si>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</si>
  <si>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</si>
  <si>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</si>
  <si>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</si>
  <si>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</si>
  <si>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</si>
  <si>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</si>
  <si>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</si>
  <si>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</si>
  <si>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</si>
  <si>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</si>
  <si>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</si>
  <si>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</si>
  <si>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</si>
  <si>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</si>
  <si>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</si>
  <si>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</si>
  <si>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</si>
  <si>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</si>
  <si>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</si>
  <si>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</si>
  <si>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</si>
  <si>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</si>
  <si>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</si>
  <si>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</si>
  <si>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</si>
  <si>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</si>
  <si>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</si>
  <si>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</si>
  <si>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</si>
  <si>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</si>
  <si>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</si>
  <si>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</si>
  <si>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</si>
  <si>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</si>
  <si>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</si>
  <si>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</si>
  <si>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</si>
  <si>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</si>
  <si>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</si>
  <si>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</si>
  <si>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</si>
  <si>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</si>
  <si>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</si>
  <si>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</si>
  <si>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</si>
  <si>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</si>
  <si>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</si>
  <si>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</si>
  <si>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</si>
  <si>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</si>
  <si>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</si>
  <si>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</si>
  <si>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</si>
  <si>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</si>
  <si>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</si>
  <si>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</si>
  <si>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</si>
  <si>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</si>
  <si>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</si>
  <si>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茨城県　笠間市</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</si>
  <si>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</si>
  <si>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</si>
  <si>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</si>
  <si>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</si>
  <si>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</si>
  <si>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</si>
  <si>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</si>
  <si>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</si>
  <si>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</si>
  <si>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</si>
  <si>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</si>
  <si>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</si>
  <si>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</si>
  <si>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</si>
  <si>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</si>
  <si>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</si>
  <si>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</si>
  <si>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</si>
  <si>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</si>
  <si>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</si>
  <si>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</si>
  <si>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</si>
  <si>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</si>
  <si>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</si>
  <si>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</si>
  <si>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</si>
  <si>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</si>
  <si>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</si>
  <si>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</si>
  <si>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</si>
  <si>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</si>
  <si>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</si>
  <si>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</si>
  <si>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</si>
  <si>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</si>
  <si>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</si>
  <si>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</si>
  <si>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</si>
  <si>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</si>
  <si>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</si>
  <si>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</si>
  <si>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</si>
  <si>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</si>
  <si>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</si>
  <si>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</si>
  <si>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</si>
  <si>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</si>
  <si>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整備完了した地区の供用開始に伴い使用料収入が微増しているが、人口減少による使用料収入の減が見込まれることから、接続率、収納率の向上や料金体系の見直しが必要である。
今後は、施設の老朽化に対する調査を実施し現状の状態を把握すると共に、事業区域の人口動態等を勘案して、将来の効率的な保全計画の策定や最適化構想に基づく更新工事を計画するなど経営健全化を図る必要がある。</t>
  </si>
  <si>
    <t>③管渠改善率は、６施設の中で一番古い施設でも供用開始後２０年と事業開始年度が比較的新しく、更新・改良の時期に至っていない。
処理施設については、供用開始後２０年を経過する施設を最適化整備構想に基づき更新工事を計画する。</t>
  </si>
  <si>
    <t>①収益的収支比率は、整備完了した地区から順次供用開始して、接続率が向上したことにより使用料収入が微増しているが、老朽化に伴う維持管理費も微増している。総収益で最も高い割合を占めるのは一般会計繰入金であり、人口減による使用料収入の減や修繕等維持管理費の増が見込まれることから、長期的な視点に立った収益の向上と費用の削減等経営改善が必要である。
④企業債残高対事業規模比率は、類似団体平均値を下回っているが、一般会計繰入金に依存しているため、投資規模の適正化と営業収益の向上を図っていくことが必要である。
⑤経費回収率は、類似団体平均値と同程度となっているが、人口減少による使用料収入の減少が見込まれることから、接続率、収納率の向上や料金体系の見直しが必要である。
⑥汚水処理原価は、類似団体平均値と同程度となっているが、汚水処理にかかる経費の更なる削減が必要である。
⑦施設利用率及び⑧水洗化率は、類似団体平均値を下回っているため、今後も継続的な戸別訪問や広報活動等の接続向上を図る取り組みが必要である。</t>
    <rPh sb="56" eb="59">
      <t>ロウキュウカ</t>
    </rPh>
    <rPh sb="60" eb="61">
      <t>トモナ</t>
    </rPh>
    <rPh sb="62" eb="64">
      <t>イジ</t>
    </rPh>
    <rPh sb="64" eb="67">
      <t>カンリヒ</t>
    </rPh>
    <rPh sb="68" eb="70">
      <t>ビゾウ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</si>
</sst>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DA-4E0E-9E7C-0F89A4446A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6DA-4E0E-9E7C-0F89A4446A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37.229999999999997</c:v>
                </c:pt>
                <c:pt idx="1">
                  <c:v>37.56</c:v>
                </c:pt>
                <c:pt idx="2">
                  <c:v>37.450000000000003</c:v>
                </c:pt>
                <c:pt idx="3">
                  <c:v>38.950000000000003</c:v>
                </c:pt>
                <c:pt idx="4">
                  <c:v>39.25</c:v>
                </c:pt>
              </c:numCache>
            </c:numRef>
          </c:val>
          <c:extLst>
            <c:ext xmlns:c16="http://schemas.microsoft.com/office/drawing/2014/chart" uri="{C3380CC4-5D6E-409C-BE32-E72D297353CC}">
              <c16:uniqueId val="{00000000-8118-48F7-BA1D-353329A6B3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118-48F7-BA1D-353329A6B3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77.709999999999994</c:v>
                </c:pt>
                <c:pt idx="1">
                  <c:v>81.33</c:v>
                </c:pt>
                <c:pt idx="2">
                  <c:v>79.73</c:v>
                </c:pt>
                <c:pt idx="3">
                  <c:v>80.38</c:v>
                </c:pt>
                <c:pt idx="4">
                  <c:v>81.260000000000005</c:v>
                </c:pt>
              </c:numCache>
            </c:numRef>
          </c:val>
          <c:extLst>
            <c:ext xmlns:c16="http://schemas.microsoft.com/office/drawing/2014/chart" uri="{C3380CC4-5D6E-409C-BE32-E72D297353CC}">
              <c16:uniqueId val="{00000000-C47D-49A5-95A1-ADE066BF29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C47D-49A5-95A1-ADE066BF29D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74.77</c:v>
                </c:pt>
                <c:pt idx="1">
                  <c:v>72.900000000000006</c:v>
                </c:pt>
                <c:pt idx="2">
                  <c:v>79.790000000000006</c:v>
                </c:pt>
                <c:pt idx="3">
                  <c:v>80.459999999999994</c:v>
                </c:pt>
                <c:pt idx="4">
                  <c:v>80.06</c:v>
                </c:pt>
              </c:numCache>
            </c:numRef>
          </c:val>
          <c:extLst>
            <c:ext xmlns:c16="http://schemas.microsoft.com/office/drawing/2014/chart" uri="{C3380CC4-5D6E-409C-BE32-E72D297353CC}">
              <c16:uniqueId val="{00000000-D01D-4183-936A-012A4095C0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D-4183-936A-012A4095C0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BC-4246-9537-6F4AB10340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BC-4246-9537-6F4AB10340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B4-4280-A53F-870FFED741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B4-4280-A53F-870FFED741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77-486F-9E5C-D815ED0C74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77-486F-9E5C-D815ED0C74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9C-4458-8FE9-CAB3CECA02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9C-4458-8FE9-CAB3CECA02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405.73</c:v>
                </c:pt>
                <c:pt idx="1">
                  <c:v>856.74</c:v>
                </c:pt>
                <c:pt idx="2">
                  <c:v>91.09</c:v>
                </c:pt>
                <c:pt idx="3">
                  <c:v>87.87</c:v>
                </c:pt>
                <c:pt idx="4">
                  <c:v>52.96</c:v>
                </c:pt>
              </c:numCache>
            </c:numRef>
          </c:val>
          <c:extLst>
            <c:ext xmlns:c16="http://schemas.microsoft.com/office/drawing/2014/chart" uri="{C3380CC4-5D6E-409C-BE32-E72D297353CC}">
              <c16:uniqueId val="{00000000-86DC-4463-9D4C-D5CA92F959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6DC-4463-9D4C-D5CA92F959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74.150000000000006</c:v>
                </c:pt>
                <c:pt idx="1">
                  <c:v>53.53</c:v>
                </c:pt>
                <c:pt idx="2">
                  <c:v>66.88</c:v>
                </c:pt>
                <c:pt idx="3">
                  <c:v>59.12</c:v>
                </c:pt>
                <c:pt idx="4">
                  <c:v>62.06</c:v>
                </c:pt>
              </c:numCache>
            </c:numRef>
          </c:val>
          <c:extLst>
            <c:ext xmlns:c16="http://schemas.microsoft.com/office/drawing/2014/chart" uri="{C3380CC4-5D6E-409C-BE32-E72D297353CC}">
              <c16:uniqueId val="{00000000-FDE1-4F22-9C51-0954E99BD6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DE1-4F22-9C51-0954E99BD6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218.01</c:v>
                </c:pt>
                <c:pt idx="1">
                  <c:v>301.39999999999998</c:v>
                </c:pt>
                <c:pt idx="2">
                  <c:v>236.4</c:v>
                </c:pt>
                <c:pt idx="3">
                  <c:v>271.45999999999998</c:v>
                </c:pt>
                <c:pt idx="4">
                  <c:v>263.99</c:v>
                </c:pt>
              </c:numCache>
            </c:numRef>
          </c:val>
          <c:extLst>
            <c:ext xmlns:c16="http://schemas.microsoft.com/office/drawing/2014/chart" uri="{C3380CC4-5D6E-409C-BE32-E72D297353CC}">
              <c16:uniqueId val="{00000000-9653-4C96-9C49-E98BEE5C55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653-4C96-9C49-E98BEE5C55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55" zoomScale="80" zoomScaleNormal="80" workbookViewId="0">
      <selection activeCell="BF92" sqref="BF92"/>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茨城県　笠間市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74984</v>
      </c>
      <c r="AM8" s="47"/>
      <c r="AN8" s="47"/>
      <c r="AO8" s="47"/>
      <c r="AP8" s="47"/>
      <c r="AQ8" s="47"/>
      <c r="AR8" s="47"/>
      <c r="AS8" s="47"/>
      <c r="AT8" s="48">
        <f>データ!T6</f>
        <v>240.4</v>
      </c>
      <c r="AU8" s="48"/>
      <c r="AV8" s="48"/>
      <c r="AW8" s="48"/>
      <c r="AX8" s="48"/>
      <c r="AY8" s="48"/>
      <c r="AZ8" s="48"/>
      <c r="BA8" s="48"/>
      <c r="BB8" s="48">
        <f>データ!U6</f>
        <v>311.91000000000003</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2">
      <c r="A9" s="2"/>
      <c r="B9" s="44" t="s">
        <v>22</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21</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1" t="s">
        <v>35</v>
      </c>
      <c r="BM9" s="52"/>
      <c r="BN9" s="18" t="s">
        <v>37</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8.67</v>
      </c>
      <c r="Q10" s="48"/>
      <c r="R10" s="48"/>
      <c r="S10" s="48"/>
      <c r="T10" s="48"/>
      <c r="U10" s="48"/>
      <c r="V10" s="48"/>
      <c r="W10" s="48">
        <f>データ!Q6</f>
        <v>88.27</v>
      </c>
      <c r="X10" s="48"/>
      <c r="Y10" s="48"/>
      <c r="Z10" s="48"/>
      <c r="AA10" s="48"/>
      <c r="AB10" s="48"/>
      <c r="AC10" s="48"/>
      <c r="AD10" s="47">
        <f>データ!R6</f>
        <v>3080</v>
      </c>
      <c r="AE10" s="47"/>
      <c r="AF10" s="47"/>
      <c r="AG10" s="47"/>
      <c r="AH10" s="47"/>
      <c r="AI10" s="47"/>
      <c r="AJ10" s="47"/>
      <c r="AK10" s="2"/>
      <c r="AL10" s="47">
        <f>データ!V6</f>
        <v>6477</v>
      </c>
      <c r="AM10" s="47"/>
      <c r="AN10" s="47"/>
      <c r="AO10" s="47"/>
      <c r="AP10" s="47"/>
      <c r="AQ10" s="47"/>
      <c r="AR10" s="47"/>
      <c r="AS10" s="47"/>
      <c r="AT10" s="48">
        <f>データ!W6</f>
        <v>4.7</v>
      </c>
      <c r="AU10" s="48"/>
      <c r="AV10" s="48"/>
      <c r="AW10" s="48"/>
      <c r="AX10" s="48"/>
      <c r="AY10" s="48"/>
      <c r="AZ10" s="48"/>
      <c r="BA10" s="48"/>
      <c r="BB10" s="48">
        <f>データ!X6</f>
        <v>1378.09</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43</v>
      </c>
    </row>
    <row r="84" spans="1:78" x14ac:dyDescent="0.2">
      <c r="C84" s="2"/>
    </row>
    <row r="85" spans="1:78" hidden="1" x14ac:dyDescent="0.2">
      <c r="B85" s="6" t="s">
        <v>44</v>
      </c>
      <c r="C85" s="6"/>
      <c r="D85" s="6"/>
      <c r="E85" s="6" t="s">
        <v>46</v>
      </c>
      <c r="F85" s="6" t="s">
        <v>47</v>
      </c>
      <c r="G85" s="6" t="s">
        <v>48</v>
      </c>
      <c r="H85" s="6" t="s">
        <v>0</v>
      </c>
      <c r="I85" s="6" t="s">
        <v>8</v>
      </c>
      <c r="J85" s="6" t="s">
        <v>49</v>
      </c>
      <c r="K85" s="6" t="s">
        <v>50</v>
      </c>
      <c r="L85" s="6" t="s">
        <v>33</v>
      </c>
      <c r="M85" s="6" t="s">
        <v>36</v>
      </c>
      <c r="N85" s="6" t="s">
        <v>51</v>
      </c>
      <c r="O85" s="6" t="s">
        <v>53</v>
      </c>
    </row>
    <row r="86" spans="1:78" hidden="1" x14ac:dyDescent="0.2">
      <c r="B86" s="6"/>
      <c r="C86" s="6"/>
      <c r="D86" s="6"/>
      <c r="E86" s="6" t="str">
        <f>データ!AI6</f>
        <v/>
      </c>
      <c r="F86" s="6" t="s">
        <v>40</v>
      </c>
      <c r="G86" s="6" t="s">
        <v>40</v>
      </c>
      <c r="H86" s="6" t="str">
        <f>データ!BP6</f>
        <v>【832.52】</v>
      </c>
      <c r="I86" s="6" t="str">
        <f>データ!CA6</f>
        <v>【60.94】</v>
      </c>
      <c r="J86" s="6" t="str">
        <f>データ!CL6</f>
        <v>【253.04】</v>
      </c>
      <c r="K86" s="6" t="str">
        <f>データ!CW6</f>
        <v>【54.84】</v>
      </c>
      <c r="L86" s="6" t="str">
        <f>データ!DH6</f>
        <v>【86.60】</v>
      </c>
      <c r="M86" s="6" t="s">
        <v>40</v>
      </c>
      <c r="N86" s="6" t="s">
        <v>40</v>
      </c>
      <c r="O86" s="6" t="str">
        <f>データ!EO6</f>
        <v>【0.16】</v>
      </c>
    </row>
  </sheetData>
  <sheetProtection algorithmName="SHA-512" hashValue="/tv6pKHsbjW1GvSB5UEOuuaeck9DP8SDhp6JbmElMkooaJNH7E4iL9n6AJMJD4Dr800iXc8v6l5jYIkG7J5nJQ==" saltValue="xJTC7Q36Fex/HlnKbcnZT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32</v>
      </c>
      <c r="C3" s="30" t="s">
        <v>58</v>
      </c>
      <c r="D3" s="30" t="s">
        <v>59</v>
      </c>
      <c r="E3" s="30" t="s">
        <v>4</v>
      </c>
      <c r="F3" s="30" t="s">
        <v>3</v>
      </c>
      <c r="G3" s="30" t="s">
        <v>26</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60</v>
      </c>
      <c r="B4" s="31"/>
      <c r="C4" s="31"/>
      <c r="D4" s="31"/>
      <c r="E4" s="31"/>
      <c r="F4" s="31"/>
      <c r="G4" s="31"/>
      <c r="H4" s="81"/>
      <c r="I4" s="82"/>
      <c r="J4" s="82"/>
      <c r="K4" s="82"/>
      <c r="L4" s="82"/>
      <c r="M4" s="82"/>
      <c r="N4" s="82"/>
      <c r="O4" s="82"/>
      <c r="P4" s="82"/>
      <c r="Q4" s="82"/>
      <c r="R4" s="82"/>
      <c r="S4" s="82"/>
      <c r="T4" s="82"/>
      <c r="U4" s="82"/>
      <c r="V4" s="82"/>
      <c r="W4" s="82"/>
      <c r="X4" s="83"/>
      <c r="Y4" s="77" t="s">
        <v>25</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2">
      <c r="A5" s="28" t="s">
        <v>70</v>
      </c>
      <c r="B5" s="32"/>
      <c r="C5" s="32"/>
      <c r="D5" s="32"/>
      <c r="E5" s="32"/>
      <c r="F5" s="32"/>
      <c r="G5" s="32"/>
      <c r="H5" s="37" t="s">
        <v>57</v>
      </c>
      <c r="I5" s="37" t="s">
        <v>71</v>
      </c>
      <c r="J5" s="37" t="s">
        <v>72</v>
      </c>
      <c r="K5" s="37" t="s">
        <v>73</v>
      </c>
      <c r="L5" s="37" t="s">
        <v>74</v>
      </c>
      <c r="M5" s="37" t="s">
        <v>5</v>
      </c>
      <c r="N5" s="37" t="s">
        <v>75</v>
      </c>
      <c r="O5" s="37" t="s">
        <v>76</v>
      </c>
      <c r="P5" s="37" t="s">
        <v>77</v>
      </c>
      <c r="Q5" s="37" t="s">
        <v>78</v>
      </c>
      <c r="R5" s="37" t="s">
        <v>79</v>
      </c>
      <c r="S5" s="37" t="s">
        <v>80</v>
      </c>
      <c r="T5" s="37" t="s">
        <v>81</v>
      </c>
      <c r="U5" s="37" t="s">
        <v>63</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44</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2">
      <c r="A6" s="28" t="s">
        <v>96</v>
      </c>
      <c r="B6" s="33">
        <f t="shared" ref="B6:X6" si="1">B7</f>
        <v>2020</v>
      </c>
      <c r="C6" s="33">
        <f t="shared" si="1"/>
        <v>82163</v>
      </c>
      <c r="D6" s="33">
        <f t="shared" si="1"/>
        <v>47</v>
      </c>
      <c r="E6" s="33">
        <f t="shared" si="1"/>
        <v>17</v>
      </c>
      <c r="F6" s="33">
        <f t="shared" si="1"/>
        <v>5</v>
      </c>
      <c r="G6" s="33">
        <f t="shared" si="1"/>
        <v>0</v>
      </c>
      <c r="H6" s="33" t="str">
        <f t="shared" si="1"/>
        <v>茨城県　笠間市</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8.67</v>
      </c>
      <c r="Q6" s="38">
        <f t="shared" si="1"/>
        <v>88.27</v>
      </c>
      <c r="R6" s="38">
        <f t="shared" si="1"/>
        <v>3080</v>
      </c>
      <c r="S6" s="38">
        <f t="shared" si="1"/>
        <v>74984</v>
      </c>
      <c r="T6" s="38">
        <f t="shared" si="1"/>
        <v>240.4</v>
      </c>
      <c r="U6" s="38">
        <f t="shared" si="1"/>
        <v>311.91000000000003</v>
      </c>
      <c r="V6" s="38">
        <f t="shared" si="1"/>
        <v>6477</v>
      </c>
      <c r="W6" s="38">
        <f t="shared" si="1"/>
        <v>4.7</v>
      </c>
      <c r="X6" s="38">
        <f t="shared" si="1"/>
        <v>1378.09</v>
      </c>
      <c r="Y6" s="42">
        <f t="shared" ref="Y6:AH6" si="2">IF(Y7="",NA(),Y7)</f>
        <v>74.77</v>
      </c>
      <c r="Z6" s="42">
        <f t="shared" si="2"/>
        <v>72.900000000000006</v>
      </c>
      <c r="AA6" s="42">
        <f t="shared" si="2"/>
        <v>79.790000000000006</v>
      </c>
      <c r="AB6" s="42">
        <f t="shared" si="2"/>
        <v>80.459999999999994</v>
      </c>
      <c r="AC6" s="42">
        <f t="shared" si="2"/>
        <v>80.06</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405.73</v>
      </c>
      <c r="BG6" s="42">
        <f t="shared" si="5"/>
        <v>856.74</v>
      </c>
      <c r="BH6" s="42">
        <f t="shared" si="5"/>
        <v>91.09</v>
      </c>
      <c r="BI6" s="42">
        <f t="shared" si="5"/>
        <v>87.87</v>
      </c>
      <c r="BJ6" s="42">
        <f t="shared" si="5"/>
        <v>52.96</v>
      </c>
      <c r="BK6" s="42">
        <f t="shared" si="5"/>
        <v>974.93</v>
      </c>
      <c r="BL6" s="42">
        <f t="shared" si="5"/>
        <v>855.8</v>
      </c>
      <c r="BM6" s="42">
        <f t="shared" si="5"/>
        <v>789.46</v>
      </c>
      <c r="BN6" s="42">
        <f t="shared" si="5"/>
        <v>826.83</v>
      </c>
      <c r="BO6" s="42">
        <f t="shared" si="5"/>
        <v>867.83</v>
      </c>
      <c r="BP6" s="38" t="str">
        <f>IF(BP7="","",IF(BP7="-","【-】","【"&amp;SUBSTITUTE(TEXT(BP7,"#,##0.00"),"-","△")&amp;"】"))</f>
        <v>【832.52】</v>
      </c>
      <c r="BQ6" s="42">
        <f t="shared" ref="BQ6:BZ6" si="6">IF(BQ7="",NA(),BQ7)</f>
        <v>74.150000000000006</v>
      </c>
      <c r="BR6" s="42">
        <f t="shared" si="6"/>
        <v>53.53</v>
      </c>
      <c r="BS6" s="42">
        <f t="shared" si="6"/>
        <v>66.88</v>
      </c>
      <c r="BT6" s="42">
        <f t="shared" si="6"/>
        <v>59.12</v>
      </c>
      <c r="BU6" s="42">
        <f t="shared" si="6"/>
        <v>62.06</v>
      </c>
      <c r="BV6" s="42">
        <f t="shared" si="6"/>
        <v>55.32</v>
      </c>
      <c r="BW6" s="42">
        <f t="shared" si="6"/>
        <v>59.8</v>
      </c>
      <c r="BX6" s="42">
        <f t="shared" si="6"/>
        <v>57.77</v>
      </c>
      <c r="BY6" s="42">
        <f t="shared" si="6"/>
        <v>57.31</v>
      </c>
      <c r="BZ6" s="42">
        <f t="shared" si="6"/>
        <v>57.08</v>
      </c>
      <c r="CA6" s="38" t="str">
        <f>IF(CA7="","",IF(CA7="-","【-】","【"&amp;SUBSTITUTE(TEXT(CA7,"#,##0.00"),"-","△")&amp;"】"))</f>
        <v>【60.94】</v>
      </c>
      <c r="CB6" s="42">
        <f t="shared" ref="CB6:CK6" si="7">IF(CB7="",NA(),CB7)</f>
        <v>218.01</v>
      </c>
      <c r="CC6" s="42">
        <f t="shared" si="7"/>
        <v>301.39999999999998</v>
      </c>
      <c r="CD6" s="42">
        <f t="shared" si="7"/>
        <v>236.4</v>
      </c>
      <c r="CE6" s="42">
        <f t="shared" si="7"/>
        <v>271.45999999999998</v>
      </c>
      <c r="CF6" s="42">
        <f t="shared" si="7"/>
        <v>263.99</v>
      </c>
      <c r="CG6" s="42">
        <f t="shared" si="7"/>
        <v>283.17</v>
      </c>
      <c r="CH6" s="42">
        <f t="shared" si="7"/>
        <v>263.76</v>
      </c>
      <c r="CI6" s="42">
        <f t="shared" si="7"/>
        <v>274.35000000000002</v>
      </c>
      <c r="CJ6" s="42">
        <f t="shared" si="7"/>
        <v>273.52</v>
      </c>
      <c r="CK6" s="42">
        <f t="shared" si="7"/>
        <v>274.99</v>
      </c>
      <c r="CL6" s="38" t="str">
        <f>IF(CL7="","",IF(CL7="-","【-】","【"&amp;SUBSTITUTE(TEXT(CL7,"#,##0.00"),"-","△")&amp;"】"))</f>
        <v>【253.04】</v>
      </c>
      <c r="CM6" s="42">
        <f t="shared" ref="CM6:CV6" si="8">IF(CM7="",NA(),CM7)</f>
        <v>37.229999999999997</v>
      </c>
      <c r="CN6" s="42">
        <f t="shared" si="8"/>
        <v>37.56</v>
      </c>
      <c r="CO6" s="42">
        <f t="shared" si="8"/>
        <v>37.450000000000003</v>
      </c>
      <c r="CP6" s="42">
        <f t="shared" si="8"/>
        <v>38.950000000000003</v>
      </c>
      <c r="CQ6" s="42">
        <f t="shared" si="8"/>
        <v>39.25</v>
      </c>
      <c r="CR6" s="42">
        <f t="shared" si="8"/>
        <v>60.65</v>
      </c>
      <c r="CS6" s="42">
        <f t="shared" si="8"/>
        <v>51.75</v>
      </c>
      <c r="CT6" s="42">
        <f t="shared" si="8"/>
        <v>50.68</v>
      </c>
      <c r="CU6" s="42">
        <f t="shared" si="8"/>
        <v>50.14</v>
      </c>
      <c r="CV6" s="42">
        <f t="shared" si="8"/>
        <v>54.83</v>
      </c>
      <c r="CW6" s="38" t="str">
        <f>IF(CW7="","",IF(CW7="-","【-】","【"&amp;SUBSTITUTE(TEXT(CW7,"#,##0.00"),"-","△")&amp;"】"))</f>
        <v>【54.84】</v>
      </c>
      <c r="CX6" s="42">
        <f t="shared" ref="CX6:DG6" si="9">IF(CX7="",NA(),CX7)</f>
        <v>77.709999999999994</v>
      </c>
      <c r="CY6" s="42">
        <f t="shared" si="9"/>
        <v>81.33</v>
      </c>
      <c r="CZ6" s="42">
        <f t="shared" si="9"/>
        <v>79.73</v>
      </c>
      <c r="DA6" s="42">
        <f t="shared" si="9"/>
        <v>80.38</v>
      </c>
      <c r="DB6" s="42">
        <f t="shared" si="9"/>
        <v>81.260000000000005</v>
      </c>
      <c r="DC6" s="42">
        <f t="shared" si="9"/>
        <v>84.58</v>
      </c>
      <c r="DD6" s="42">
        <f t="shared" si="9"/>
        <v>84.84</v>
      </c>
      <c r="DE6" s="42">
        <f t="shared" si="9"/>
        <v>84.86</v>
      </c>
      <c r="DF6" s="42">
        <f t="shared" si="9"/>
        <v>84.98</v>
      </c>
      <c r="DG6" s="42">
        <f t="shared" si="9"/>
        <v>84.7</v>
      </c>
      <c r="DH6" s="38" t="str">
        <f>IF(DH7="","",IF(DH7="-","【-】","【"&amp;SUBSTITUTE(TEXT(DH7,"#,##0.00"),"-","△")&amp;"】"))</f>
        <v>【86.60】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2.0499999999999998</v>
      </c>
      <c r="EK6" s="42">
        <f t="shared" si="12"/>
        <v>0.01</v>
      </c>
      <c r="EL6" s="42">
        <f t="shared" si="12"/>
        <v>0.01</v>
      </c>
      <c r="EM6" s="42">
        <f t="shared" si="12"/>
        <v>0.02</v>
      </c>
      <c r="EN6" s="42">
        <f t="shared" si="12"/>
        <v>0.25</v>
      </c>
      <c r="EO6" s="38" t="str">
        <f>IF(EO7="","",IF(EO7="-","【-】","【"&amp;SUBSTITUTE(TEXT(EO7,"#,##0.00"),"-","△")&amp;"】"))</f>
        <v>【0.16】</v>
      </c>
    </row>
    <row r="7" spans="1:145" s="27" customFormat="1" x14ac:dyDescent="0.2">
      <c r="A7" s="28"/>
      <c r="B7" s="34">
        <v>2020</v>
      </c>
      <c r="C7" s="34">
        <v>82163</v>
      </c>
      <c r="D7" s="34">
        <v>47</v>
      </c>
      <c r="E7" s="34">
        <v>17</v>
      </c>
      <c r="F7" s="34">
        <v>5</v>
      </c>
      <c r="G7" s="34">
        <v>0</v>
      </c>
      <c r="H7" s="34" t="s">
        <v>65</v>
      </c>
      <c r="I7" s="34" t="s">
        <v>97</v>
      </c>
      <c r="J7" s="34" t="s">
        <v>98</v>
      </c>
      <c r="K7" s="34" t="s">
        <v>99</v>
      </c>
      <c r="L7" s="34" t="s">
        <v>100</v>
      </c>
      <c r="M7" s="34" t="s">
        <v>101</v>
      </c>
      <c r="N7" s="39" t="s">
        <v>40</v>
      </c>
      <c r="O7" s="39" t="s">
        <v>102</v>
      </c>
      <c r="P7" s="39">
        <v>8.67</v>
      </c>
      <c r="Q7" s="39">
        <v>88.27</v>
      </c>
      <c r="R7" s="39">
        <v>3080</v>
      </c>
      <c r="S7" s="39">
        <v>74984</v>
      </c>
      <c r="T7" s="39">
        <v>240.4</v>
      </c>
      <c r="U7" s="39">
        <v>311.91000000000003</v>
      </c>
      <c r="V7" s="39">
        <v>6477</v>
      </c>
      <c r="W7" s="39">
        <v>4.7</v>
      </c>
      <c r="X7" s="39">
        <v>1378.09</v>
      </c>
      <c r="Y7" s="39">
        <v>74.77</v>
      </c>
      <c r="Z7" s="39">
        <v>72.900000000000006</v>
      </c>
      <c r="AA7" s="39">
        <v>79.790000000000006</v>
      </c>
      <c r="AB7" s="39">
        <v>80.459999999999994</v>
      </c>
      <c r="AC7" s="39">
        <v>80.06</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405.73</v>
      </c>
      <c r="BG7" s="39">
        <v>856.74</v>
      </c>
      <c r="BH7" s="39">
        <v>91.09</v>
      </c>
      <c r="BI7" s="39">
        <v>87.87</v>
      </c>
      <c r="BJ7" s="39">
        <v>52.96</v>
      </c>
      <c r="BK7" s="39">
        <v>974.93</v>
      </c>
      <c r="BL7" s="39">
        <v>855.8</v>
      </c>
      <c r="BM7" s="39">
        <v>789.46</v>
      </c>
      <c r="BN7" s="39">
        <v>826.83</v>
      </c>
      <c r="BO7" s="39">
        <v>867.83</v>
      </c>
      <c r="BP7" s="39">
        <v>832.52</v>
      </c>
      <c r="BQ7" s="39">
        <v>74.150000000000006</v>
      </c>
      <c r="BR7" s="39">
        <v>53.53</v>
      </c>
      <c r="BS7" s="39">
        <v>66.88</v>
      </c>
      <c r="BT7" s="39">
        <v>59.12</v>
      </c>
      <c r="BU7" s="39">
        <v>62.06</v>
      </c>
      <c r="BV7" s="39">
        <v>55.32</v>
      </c>
      <c r="BW7" s="39">
        <v>59.8</v>
      </c>
      <c r="BX7" s="39">
        <v>57.77</v>
      </c>
      <c r="BY7" s="39">
        <v>57.31</v>
      </c>
      <c r="BZ7" s="39">
        <v>57.08</v>
      </c>
      <c r="CA7" s="39">
        <v>60.94</v>
      </c>
      <c r="CB7" s="39">
        <v>218.01</v>
      </c>
      <c r="CC7" s="39">
        <v>301.39999999999998</v>
      </c>
      <c r="CD7" s="39">
        <v>236.4</v>
      </c>
      <c r="CE7" s="39">
        <v>271.45999999999998</v>
      </c>
      <c r="CF7" s="39">
        <v>263.99</v>
      </c>
      <c r="CG7" s="39">
        <v>283.17</v>
      </c>
      <c r="CH7" s="39">
        <v>263.76</v>
      </c>
      <c r="CI7" s="39">
        <v>274.35000000000002</v>
      </c>
      <c r="CJ7" s="39">
        <v>273.52</v>
      </c>
      <c r="CK7" s="39">
        <v>274.99</v>
      </c>
      <c r="CL7" s="39">
        <v>253.04</v>
      </c>
      <c r="CM7" s="39">
        <v>37.229999999999997</v>
      </c>
      <c r="CN7" s="39">
        <v>37.56</v>
      </c>
      <c r="CO7" s="39">
        <v>37.450000000000003</v>
      </c>
      <c r="CP7" s="39">
        <v>38.950000000000003</v>
      </c>
      <c r="CQ7" s="39">
        <v>39.25</v>
      </c>
      <c r="CR7" s="39">
        <v>60.65</v>
      </c>
      <c r="CS7" s="39">
        <v>51.75</v>
      </c>
      <c r="CT7" s="39">
        <v>50.68</v>
      </c>
      <c r="CU7" s="39">
        <v>50.14</v>
      </c>
      <c r="CV7" s="39">
        <v>54.83</v>
      </c>
      <c r="CW7" s="39">
        <v>54.84</v>
      </c>
      <c r="CX7" s="39">
        <v>77.709999999999994</v>
      </c>
      <c r="CY7" s="39">
        <v>81.33</v>
      </c>
      <c r="CZ7" s="39">
        <v>79.73</v>
      </c>
      <c r="DA7" s="39">
        <v>80.38</v>
      </c>
      <c r="DB7" s="39">
        <v>81.260000000000005</v>
      </c>
      <c r="DC7" s="39">
        <v>84.58</v>
      </c>
      <c r="DD7" s="39">
        <v>84.84</v>
      </c>
      <c r="DE7" s="39">
        <v>84.86</v>
      </c>
      <c r="DF7" s="39">
        <v>84.98</v>
      </c>
      <c r="DG7" s="39">
        <v>84.7</v>
      </c>
      <c r="DH7" s="39">
        <v>86.6</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2.0499999999999998</v>
      </c>
      <c r="EK7" s="39">
        <v>0.01</v>
      </c>
      <c r="EL7" s="39">
        <v>0.01</v>
      </c>
      <c r="EM7" s="39">
        <v>0.02</v>
      </c>
      <c r="EN7" s="39">
        <v>0.25</v>
      </c>
      <c r="EO7" s="39">
        <v>0.16</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108</v>
      </c>
    </row>
    <row r="12" spans="1:145" x14ac:dyDescent="0.2">
      <c r="B12">
        <v>1</v>
      </c>
      <c r="C12">
        <v>1</v>
      </c>
      <c r="D12">
        <v>1</v>
      </c>
      <c r="E12">
        <v>1</v>
      </c>
      <c r="F12">
        <v>2</v>
      </c>
      <c r="G12" t="s">
        <v>109</v>
      </c>
    </row>
    <row r="13" spans="1:145" x14ac:dyDescent="0.2">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2021-12-03T07:56:13Z</dcterms:created>
  <dcterms:modified xsi:type="dcterms:W3CDTF">2022-02-10T07:36:07Z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2022-01-24T06:36:58Z</vt:filetime>
  </property>
</Properties>
</file>