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jJ8BNQdzUE6c0TZvNvk1bVCx3Xn3uC+9hqfxOugW5Lb88O9AgCziyXJHnia1QXNw6UegPNuEVASHmdsm90kQQ==" workbookSaltValue="ku2gd3uy27G/XSgskNDD8A==" workbookSpinCount="100000" lockStructure="1"/>
  <bookViews>
    <workbookView xWindow="0" yWindow="0" windowWidth="18090" windowHeight="59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<sst xmlns="http://schemas.openxmlformats.org/spreadsheetml/2006/main" count="236" uniqueCount="116">
  <si>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</si>
  <si>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</si>
  <si>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</si>
  <si>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</si>
  <si>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</si>
  <si>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</si>
  <si>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</si>
  <si>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</si>
  <si>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</si>
  <si>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</si>
  <si>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</si>
  <si>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</si>
  <si>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</si>
  <si>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</si>
  <si>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</si>
  <si>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</si>
  <si>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</si>
  <si>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</si>
  <si>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</si>
  <si>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</si>
  <si>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</si>
  <si>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</si>
  <si>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</si>
  <si>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</si>
  <si>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</si>
  <si>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</si>
  <si>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</si>
  <si>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</si>
  <si>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</si>
  <si>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</si>
  <si>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</si>
  <si>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</si>
  <si>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</si>
  <si>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</si>
  <si>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</si>
  <si>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</si>
  <si>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</si>
  <si>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</si>
  <si>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</si>
  <si>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</si>
  <si>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</si>
  <si>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</si>
  <si>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</si>
  <si>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</si>
  <si>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</si>
  <si>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</si>
  <si>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</si>
  <si>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</si>
  <si>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</si>
  <si>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</si>
  <si>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</si>
  <si>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</si>
  <si>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</si>
  <si>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</si>
  <si>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</si>
  <si>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</si>
  <si>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</si>
  <si>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</si>
  <si>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</si>
  <si>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</si>
  <si>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</si>
  <si>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</si>
  <si>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</si>
  <si>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</si>
  <si>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</si>
  <si>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</si>
  <si>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</si>
  <si>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</si>
  <si>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</si>
  <si>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</si>
  <si>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</si>
  <si>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</si>
  <si>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</si>
  <si>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</si>
  <si>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</si>
  <si>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</si>
  <si>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</si>
  <si>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</si>
  <si>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</si>
  <si>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</si>
  <si>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</si>
  <si>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</si>
  <si>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</si>
  <si>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</si>
  <si>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</si>
  <si>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</si>
  <si>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</si>
  <si>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</si>
  <si>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</si>
  <si>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</si>
  <si>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</si>
  <si>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</si>
  <si>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</si>
  <si>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</si>
  <si>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</si>
  <si>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</si>
  <si>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</si>
  <si>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</si>
  <si>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</si>
  <si>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</si>
  <si>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</si>
  <si>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</si>
  <si>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</si>
  <si>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</si>
  <si>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</si>
  <si>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</si>
  <si>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</si>
  <si>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</si>
  <si>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</si>
  <si>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</si>
  <si>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</si>
  <si>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</si>
  <si>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</si>
  <si>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整備完了した地区の供用開始に伴い使用料収入が微増しているが、人口減少による使用料収入の減が避けられず、今後も厳しい財務状況が見込まれる。接続推進を図ることで早期の収益化につなげる一方で、経費回収率の推移や人口動態等社会情勢を鑑み、料金体系の改定を令和4年4月に実施した。
　今後は、施設の老朽化による修繕・更新に伴う経費の増加が見込まれるため、老朽化に対する調査を実施し現状を把握すると共に、事業区域の人口動態等を勘案して、将来の効率的な保全計画の策定や最適化構想に基づく更新工事を計画するなど経営健全化を図る必要がある。</t>
    <rPh sb="46" eb="47">
      <t>サ</t>
    </rPh>
    <rPh sb="52" eb="54">
      <t>コンゴ</t>
    </rPh>
    <rPh sb="55" eb="56">
      <t>キビ</t>
    </rPh>
    <rPh sb="58" eb="60">
      <t>ザイム</t>
    </rPh>
    <rPh sb="60" eb="62">
      <t>ジョウキョウ</t>
    </rPh>
    <rPh sb="63" eb="65">
      <t>ミコ</t>
    </rPh>
    <phoneticPr fontId="1"/>
  </si>
  <si>
    <t>①収益的収支比率は、管路の整備が完了し、順次接続率が向上したことにより使用料収入が微増しているが、老朽化に伴う維持管理費も微増している。総収益で最も高い割合を占めるのは一般会計繰入金であり、人口減による使用料収入の減や修繕等維持管理費の増が見込まれ、長期的な視点に立った収益の向上と費用の削減等経営改善が必要であることから、令和4年4月に使用料の改定を行った。
④企業債残高対事業規模比率は、類似団体平均値を下回っているが、一般会計繰入金に依存しているため、投資規模の適正化と営業収益の向上を図っていくことが必要である。
⑤経費回収率は、類似団体平均値と同程度となっているが、人口減少による使用料収入の減少が見込まれることから、接続率、収納率の向上や料金体系の見直しが必要であり、令和4年4月に使用料の改定を行った。そのことから次年度以降は改善される見込みである。
⑥汚水処理原価は、類似団体平均値と同程度となっているが、汚水処理にかかる経費の更なる削減が必要である。
⑦施設利用率及び⑧水洗化率は、類似団体平均値を下回っているため、今後も継続的な戸別訪問や広報活動等の接続向上を図る取り組みが必要である。</t>
    <rPh sb="10" eb="12">
      <t>カンロ</t>
    </rPh>
    <rPh sb="16" eb="18">
      <t>カンリョウ</t>
    </rPh>
    <rPh sb="20" eb="22">
      <t>ジュンジ</t>
    </rPh>
    <rPh sb="22" eb="24">
      <t>セツゾク</t>
    </rPh>
    <rPh sb="49" eb="52">
      <t>ロウキュウカ</t>
    </rPh>
    <rPh sb="53" eb="54">
      <t>トモナ</t>
    </rPh>
    <rPh sb="55" eb="57">
      <t>イジ</t>
    </rPh>
    <rPh sb="57" eb="60">
      <t>カンリヒ</t>
    </rPh>
    <rPh sb="61" eb="63">
      <t>ビゾウ</t>
    </rPh>
    <phoneticPr fontId="1"/>
  </si>
  <si>
    <t>③管渠改善率は、６施設の中で一番古い施設でも供用開始後２４年と耐用年数を経過した管渠がないため、更新・改良の時期に至っていない。
　処理施設については、供用開始後２０年を経過する施設を最適化整備構想に基づき機能強化計画を作成し、更新工事を進めていく予定である。</t>
    <rPh sb="31" eb="33">
      <t>タイヨウ</t>
    </rPh>
    <rPh sb="33" eb="35">
      <t>ネンスウ</t>
    </rPh>
    <rPh sb="36" eb="38">
      <t>ケイカ</t>
    </rPh>
    <rPh sb="40" eb="42">
      <t>カンキョ</t>
    </rPh>
    <rPh sb="110" eb="112">
      <t>サクセイ</t>
    </rPh>
    <rPh sb="114" eb="116">
      <t>コウシン</t>
    </rPh>
    <rPh sb="116" eb="118">
      <t>コウジ</t>
    </rPh>
    <rPh sb="119" eb="120">
      <t>スス</t>
    </rPh>
    <rPh sb="124" eb="12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</si>
</sst>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0-4F1D-BD69-3B669B0A7D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430-4F1D-BD69-3B669B0A7D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37.56</c:v>
                </c:pt>
                <c:pt idx="1">
                  <c:v>37.450000000000003</c:v>
                </c:pt>
                <c:pt idx="2">
                  <c:v>38.950000000000003</c:v>
                </c:pt>
                <c:pt idx="3">
                  <c:v>39.25</c:v>
                </c:pt>
                <c:pt idx="4">
                  <c:v>40.04</c:v>
                </c:pt>
              </c:numCache>
            </c:numRef>
          </c:val>
          <c:extLst>
            <c:ext xmlns:c16="http://schemas.microsoft.com/office/drawing/2014/chart" uri="{C3380CC4-5D6E-409C-BE32-E72D297353CC}">
              <c16:uniqueId val="{00000000-F7A1-4935-A042-CDAF511F37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7A1-4935-A042-CDAF511F37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81.33</c:v>
                </c:pt>
                <c:pt idx="1">
                  <c:v>79.73</c:v>
                </c:pt>
                <c:pt idx="2">
                  <c:v>80.38</c:v>
                </c:pt>
                <c:pt idx="3">
                  <c:v>81.260000000000005</c:v>
                </c:pt>
                <c:pt idx="4">
                  <c:v>78.87</c:v>
                </c:pt>
              </c:numCache>
            </c:numRef>
          </c:val>
          <c:extLst>
            <c:ext xmlns:c16="http://schemas.microsoft.com/office/drawing/2014/chart" uri="{C3380CC4-5D6E-409C-BE32-E72D297353CC}">
              <c16:uniqueId val="{00000000-C651-4890-B432-9DC8A02785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651-4890-B432-9DC8A02785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72.900000000000006</c:v>
                </c:pt>
                <c:pt idx="1">
                  <c:v>79.790000000000006</c:v>
                </c:pt>
                <c:pt idx="2">
                  <c:v>80.459999999999994</c:v>
                </c:pt>
                <c:pt idx="3">
                  <c:v>80.06</c:v>
                </c:pt>
                <c:pt idx="4">
                  <c:v>80.430000000000007</c:v>
                </c:pt>
              </c:numCache>
            </c:numRef>
          </c:val>
          <c:extLst>
            <c:ext xmlns:c16="http://schemas.microsoft.com/office/drawing/2014/chart" uri="{C3380CC4-5D6E-409C-BE32-E72D297353CC}">
              <c16:uniqueId val="{00000000-0F0A-4DF9-A4FB-BB17452CBE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0A-4DF9-A4FB-BB17452CBE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C0-43D6-A41B-65B734090A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C0-43D6-A41B-65B734090A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30-4BAD-B12F-C380C00AD5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0-4BAD-B12F-C380C00AD5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B-418B-9B11-1F05FB0ED1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B-418B-9B11-1F05FB0ED1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39-4F25-8021-2EB7032BA3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9-4F25-8021-2EB7032BA3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856.74</c:v>
                </c:pt>
                <c:pt idx="1">
                  <c:v>91.09</c:v>
                </c:pt>
                <c:pt idx="2">
                  <c:v>87.87</c:v>
                </c:pt>
                <c:pt idx="3">
                  <c:v>52.96</c:v>
                </c:pt>
                <c:pt idx="4">
                  <c:v>45.91</c:v>
                </c:pt>
              </c:numCache>
            </c:numRef>
          </c:val>
          <c:extLst>
            <c:ext xmlns:c16="http://schemas.microsoft.com/office/drawing/2014/chart" uri="{C3380CC4-5D6E-409C-BE32-E72D297353CC}">
              <c16:uniqueId val="{00000000-AD49-4B36-88A3-C08F6B4048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D49-4B36-88A3-C08F6B4048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53.53</c:v>
                </c:pt>
                <c:pt idx="1">
                  <c:v>66.88</c:v>
                </c:pt>
                <c:pt idx="2">
                  <c:v>59.12</c:v>
                </c:pt>
                <c:pt idx="3">
                  <c:v>62.06</c:v>
                </c:pt>
                <c:pt idx="4">
                  <c:v>54.3</c:v>
                </c:pt>
              </c:numCache>
            </c:numRef>
          </c:val>
          <c:extLst>
            <c:ext xmlns:c16="http://schemas.microsoft.com/office/drawing/2014/chart" uri="{C3380CC4-5D6E-409C-BE32-E72D297353CC}">
              <c16:uniqueId val="{00000000-5204-4D95-B0A4-B224DDEFB4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204-4D95-B0A4-B224DDEFB4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301.39999999999998</c:v>
                </c:pt>
                <c:pt idx="1">
                  <c:v>236.4</c:v>
                </c:pt>
                <c:pt idx="2">
                  <c:v>271.45999999999998</c:v>
                </c:pt>
                <c:pt idx="3">
                  <c:v>263.99</c:v>
                </c:pt>
                <c:pt idx="4">
                  <c:v>301.25</c:v>
                </c:pt>
              </c:numCache>
            </c:numRef>
          </c:val>
          <c:extLst>
            <c:ext xmlns:c16="http://schemas.microsoft.com/office/drawing/2014/chart" uri="{C3380CC4-5D6E-409C-BE32-E72D297353CC}">
              <c16:uniqueId val="{00000000-33B0-4845-B8CD-0EC2F8F613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3B0-4845-B8CD-0EC2F8F613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笠間市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74367</v>
      </c>
      <c r="AM8" s="36"/>
      <c r="AN8" s="36"/>
      <c r="AO8" s="36"/>
      <c r="AP8" s="36"/>
      <c r="AQ8" s="36"/>
      <c r="AR8" s="36"/>
      <c r="AS8" s="36"/>
      <c r="AT8" s="37">
        <f>データ!T6</f>
        <v>240.4</v>
      </c>
      <c r="AU8" s="37"/>
      <c r="AV8" s="37"/>
      <c r="AW8" s="37"/>
      <c r="AX8" s="37"/>
      <c r="AY8" s="37"/>
      <c r="AZ8" s="37"/>
      <c r="BA8" s="37"/>
      <c r="BB8" s="37">
        <f>データ!U6</f>
        <v>309.35000000000002</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33</v>
      </c>
      <c r="BC9" s="30"/>
      <c r="BD9" s="30"/>
      <c r="BE9" s="30"/>
      <c r="BF9" s="30"/>
      <c r="BG9" s="30"/>
      <c r="BH9" s="30"/>
      <c r="BI9" s="30"/>
      <c r="BJ9" s="3"/>
      <c r="BK9" s="3"/>
      <c r="BL9" s="42" t="s">
        <v>36</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9.01</v>
      </c>
      <c r="Q10" s="37"/>
      <c r="R10" s="37"/>
      <c r="S10" s="37"/>
      <c r="T10" s="37"/>
      <c r="U10" s="37"/>
      <c r="V10" s="37"/>
      <c r="W10" s="37">
        <f>データ!Q6</f>
        <v>86.84</v>
      </c>
      <c r="X10" s="37"/>
      <c r="Y10" s="37"/>
      <c r="Z10" s="37"/>
      <c r="AA10" s="37"/>
      <c r="AB10" s="37"/>
      <c r="AC10" s="37"/>
      <c r="AD10" s="36">
        <f>データ!R6</f>
        <v>3080</v>
      </c>
      <c r="AE10" s="36"/>
      <c r="AF10" s="36"/>
      <c r="AG10" s="36"/>
      <c r="AH10" s="36"/>
      <c r="AI10" s="36"/>
      <c r="AJ10" s="36"/>
      <c r="AK10" s="2"/>
      <c r="AL10" s="36">
        <f>データ!V6</f>
        <v>6684</v>
      </c>
      <c r="AM10" s="36"/>
      <c r="AN10" s="36"/>
      <c r="AO10" s="36"/>
      <c r="AP10" s="36"/>
      <c r="AQ10" s="36"/>
      <c r="AR10" s="36"/>
      <c r="AS10" s="36"/>
      <c r="AT10" s="37">
        <f>データ!W6</f>
        <v>4.82</v>
      </c>
      <c r="AU10" s="37"/>
      <c r="AV10" s="37"/>
      <c r="AW10" s="37"/>
      <c r="AX10" s="37"/>
      <c r="AY10" s="37"/>
      <c r="AZ10" s="37"/>
      <c r="BA10" s="37"/>
      <c r="BB10" s="37">
        <f>データ!X6</f>
        <v>1386.72</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115</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46</v>
      </c>
      <c r="C85" s="6"/>
      <c r="D85" s="6"/>
      <c r="E85" s="6" t="s">
        <v>47</v>
      </c>
      <c r="F85" s="6" t="s">
        <v>49</v>
      </c>
      <c r="G85" s="6" t="s">
        <v>50</v>
      </c>
      <c r="H85" s="6" t="s">
        <v>44</v>
      </c>
      <c r="I85" s="6" t="s">
        <v>12</v>
      </c>
      <c r="J85" s="6" t="s">
        <v>51</v>
      </c>
      <c r="K85" s="6" t="s">
        <v>52</v>
      </c>
      <c r="L85" s="6" t="s">
        <v>34</v>
      </c>
      <c r="M85" s="6" t="s">
        <v>38</v>
      </c>
      <c r="N85" s="6" t="s">
        <v>53</v>
      </c>
      <c r="O85" s="6" t="s">
        <v>54</v>
      </c>
    </row>
    <row r="86" spans="1:78" hidden="1" x14ac:dyDescent="0.15">
      <c r="B86" s="6"/>
      <c r="C86" s="6"/>
      <c r="D86" s="6"/>
      <c r="E86" s="6" t="str">
        <f>データ!AI6</f>
        <v/>
      </c>
      <c r="F86" s="6" t="s">
        <v>41</v>
      </c>
      <c r="G86" s="6" t="s">
        <v>41</v>
      </c>
      <c r="H86" s="6" t="str">
        <f>データ!BP6</f>
        <v>【786.37】</v>
      </c>
      <c r="I86" s="6" t="str">
        <f>データ!CA6</f>
        <v>【60.65】</v>
      </c>
      <c r="J86" s="6" t="str">
        <f>データ!CL6</f>
        <v>【256.97】</v>
      </c>
      <c r="K86" s="6" t="str">
        <f>データ!CW6</f>
        <v>【61.14】</v>
      </c>
      <c r="L86" s="6" t="str">
        <f>データ!DH6</f>
        <v>【86.91】</v>
      </c>
      <c r="M86" s="6" t="s">
        <v>41</v>
      </c>
      <c r="N86" s="6" t="s">
        <v>41</v>
      </c>
      <c r="O86" s="6" t="str">
        <f>データ!EO6</f>
        <v>【0.03】</v>
      </c>
    </row>
  </sheetData>
  <sheetProtection algorithmName="SHA-512" hashValue="Y5lTRQeCL9Keut8Uvgf38meru+2qH60BMJ0T/U7qolzpdvM+47ykD8Wesmy/IQHy+PS0op2SlY+RvyVWoxFBig==" saltValue="cKXhGkmyzVUIrOlhcIlnW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35</v>
      </c>
      <c r="C3" s="16" t="s">
        <v>60</v>
      </c>
      <c r="D3" s="16" t="s">
        <v>61</v>
      </c>
      <c r="E3" s="16" t="s">
        <v>6</v>
      </c>
      <c r="F3" s="16" t="s">
        <v>5</v>
      </c>
      <c r="G3" s="16" t="s">
        <v>25</v>
      </c>
      <c r="H3" s="74" t="s">
        <v>57</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27</v>
      </c>
      <c r="Z4" s="73"/>
      <c r="AA4" s="73"/>
      <c r="AB4" s="73"/>
      <c r="AC4" s="73"/>
      <c r="AD4" s="73"/>
      <c r="AE4" s="73"/>
      <c r="AF4" s="73"/>
      <c r="AG4" s="73"/>
      <c r="AH4" s="73"/>
      <c r="AI4" s="73"/>
      <c r="AJ4" s="73" t="s">
        <v>48</v>
      </c>
      <c r="AK4" s="73"/>
      <c r="AL4" s="73"/>
      <c r="AM4" s="73"/>
      <c r="AN4" s="73"/>
      <c r="AO4" s="73"/>
      <c r="AP4" s="73"/>
      <c r="AQ4" s="73"/>
      <c r="AR4" s="73"/>
      <c r="AS4" s="73"/>
      <c r="AT4" s="73"/>
      <c r="AU4" s="73" t="s">
        <v>30</v>
      </c>
      <c r="AV4" s="73"/>
      <c r="AW4" s="73"/>
      <c r="AX4" s="73"/>
      <c r="AY4" s="73"/>
      <c r="AZ4" s="73"/>
      <c r="BA4" s="73"/>
      <c r="BB4" s="73"/>
      <c r="BC4" s="73"/>
      <c r="BD4" s="73"/>
      <c r="BE4" s="73"/>
      <c r="BF4" s="73" t="s">
        <v>63</v>
      </c>
      <c r="BG4" s="73"/>
      <c r="BH4" s="73"/>
      <c r="BI4" s="73"/>
      <c r="BJ4" s="73"/>
      <c r="BK4" s="73"/>
      <c r="BL4" s="73"/>
      <c r="BM4" s="73"/>
      <c r="BN4" s="73"/>
      <c r="BO4" s="73"/>
      <c r="BP4" s="73"/>
      <c r="BQ4" s="73" t="s">
        <v>16</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65</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8"/>
      <c r="C5" s="18"/>
      <c r="D5" s="18"/>
      <c r="E5" s="18"/>
      <c r="F5" s="18"/>
      <c r="G5" s="18"/>
      <c r="H5" s="23" t="s">
        <v>59</v>
      </c>
      <c r="I5" s="23" t="s">
        <v>71</v>
      </c>
      <c r="J5" s="23" t="s">
        <v>72</v>
      </c>
      <c r="K5" s="23" t="s">
        <v>73</v>
      </c>
      <c r="L5" s="23" t="s">
        <v>74</v>
      </c>
      <c r="M5" s="23" t="s">
        <v>8</v>
      </c>
      <c r="N5" s="23" t="s">
        <v>75</v>
      </c>
      <c r="O5" s="23" t="s">
        <v>76</v>
      </c>
      <c r="P5" s="23" t="s">
        <v>77</v>
      </c>
      <c r="Q5" s="23" t="s">
        <v>78</v>
      </c>
      <c r="R5" s="23" t="s">
        <v>79</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46</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15">
      <c r="A6" s="14" t="s">
        <v>96</v>
      </c>
      <c r="B6" s="19">
        <f t="shared" ref="B6:X6" si="1">B7</f>
        <v>2021</v>
      </c>
      <c r="C6" s="19">
        <f t="shared" si="1"/>
        <v>82163</v>
      </c>
      <c r="D6" s="19">
        <f t="shared" si="1"/>
        <v>47</v>
      </c>
      <c r="E6" s="19">
        <f t="shared" si="1"/>
        <v>17</v>
      </c>
      <c r="F6" s="19">
        <f t="shared" si="1"/>
        <v>5</v>
      </c>
      <c r="G6" s="19">
        <f t="shared" si="1"/>
        <v>0</v>
      </c>
      <c r="H6" s="19" t="str">
        <f t="shared" si="1"/>
        <v>茨城県　笠間市</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9.01</v>
      </c>
      <c r="Q6" s="24">
        <f t="shared" si="1"/>
        <v>86.84</v>
      </c>
      <c r="R6" s="24">
        <f t="shared" si="1"/>
        <v>3080</v>
      </c>
      <c r="S6" s="24">
        <f t="shared" si="1"/>
        <v>74367</v>
      </c>
      <c r="T6" s="24">
        <f t="shared" si="1"/>
        <v>240.4</v>
      </c>
      <c r="U6" s="24">
        <f t="shared" si="1"/>
        <v>309.35000000000002</v>
      </c>
      <c r="V6" s="24">
        <f t="shared" si="1"/>
        <v>6684</v>
      </c>
      <c r="W6" s="24">
        <f t="shared" si="1"/>
        <v>4.82</v>
      </c>
      <c r="X6" s="24">
        <f t="shared" si="1"/>
        <v>1386.72</v>
      </c>
      <c r="Y6" s="28">
        <f t="shared" ref="Y6:AH6" si="2">IF(Y7="",NA(),Y7)</f>
        <v>72.900000000000006</v>
      </c>
      <c r="Z6" s="28">
        <f t="shared" si="2"/>
        <v>79.790000000000006</v>
      </c>
      <c r="AA6" s="28">
        <f t="shared" si="2"/>
        <v>80.459999999999994</v>
      </c>
      <c r="AB6" s="28">
        <f t="shared" si="2"/>
        <v>80.06</v>
      </c>
      <c r="AC6" s="28">
        <f t="shared" si="2"/>
        <v>80.430000000000007</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856.74</v>
      </c>
      <c r="BG6" s="28">
        <f t="shared" si="5"/>
        <v>91.09</v>
      </c>
      <c r="BH6" s="28">
        <f t="shared" si="5"/>
        <v>87.87</v>
      </c>
      <c r="BI6" s="28">
        <f t="shared" si="5"/>
        <v>52.96</v>
      </c>
      <c r="BJ6" s="28">
        <f t="shared" si="5"/>
        <v>45.91</v>
      </c>
      <c r="BK6" s="28">
        <f t="shared" si="5"/>
        <v>855.8</v>
      </c>
      <c r="BL6" s="28">
        <f t="shared" si="5"/>
        <v>789.46</v>
      </c>
      <c r="BM6" s="28">
        <f t="shared" si="5"/>
        <v>826.83</v>
      </c>
      <c r="BN6" s="28">
        <f t="shared" si="5"/>
        <v>867.83</v>
      </c>
      <c r="BO6" s="28">
        <f t="shared" si="5"/>
        <v>791.76</v>
      </c>
      <c r="BP6" s="24" t="str">
        <f>IF(BP7="","",IF(BP7="-","【-】","【"&amp;SUBSTITUTE(TEXT(BP7,"#,##0.00"),"-","△")&amp;"】"))</f>
        <v>【786.37】</v>
      </c>
      <c r="BQ6" s="28">
        <f t="shared" ref="BQ6:BZ6" si="6">IF(BQ7="",NA(),BQ7)</f>
        <v>53.53</v>
      </c>
      <c r="BR6" s="28">
        <f t="shared" si="6"/>
        <v>66.88</v>
      </c>
      <c r="BS6" s="28">
        <f t="shared" si="6"/>
        <v>59.12</v>
      </c>
      <c r="BT6" s="28">
        <f t="shared" si="6"/>
        <v>62.06</v>
      </c>
      <c r="BU6" s="28">
        <f t="shared" si="6"/>
        <v>54.3</v>
      </c>
      <c r="BV6" s="28">
        <f t="shared" si="6"/>
        <v>59.8</v>
      </c>
      <c r="BW6" s="28">
        <f t="shared" si="6"/>
        <v>57.77</v>
      </c>
      <c r="BX6" s="28">
        <f t="shared" si="6"/>
        <v>57.31</v>
      </c>
      <c r="BY6" s="28">
        <f t="shared" si="6"/>
        <v>57.08</v>
      </c>
      <c r="BZ6" s="28">
        <f t="shared" si="6"/>
        <v>56.26</v>
      </c>
      <c r="CA6" s="24" t="str">
        <f>IF(CA7="","",IF(CA7="-","【-】","【"&amp;SUBSTITUTE(TEXT(CA7,"#,##0.00"),"-","△")&amp;"】"))</f>
        <v>【60.65】</v>
      </c>
      <c r="CB6" s="28">
        <f t="shared" ref="CB6:CK6" si="7">IF(CB7="",NA(),CB7)</f>
        <v>301.39999999999998</v>
      </c>
      <c r="CC6" s="28">
        <f t="shared" si="7"/>
        <v>236.4</v>
      </c>
      <c r="CD6" s="28">
        <f t="shared" si="7"/>
        <v>271.45999999999998</v>
      </c>
      <c r="CE6" s="28">
        <f t="shared" si="7"/>
        <v>263.99</v>
      </c>
      <c r="CF6" s="28">
        <f t="shared" si="7"/>
        <v>301.25</v>
      </c>
      <c r="CG6" s="28">
        <f t="shared" si="7"/>
        <v>263.76</v>
      </c>
      <c r="CH6" s="28">
        <f t="shared" si="7"/>
        <v>274.35000000000002</v>
      </c>
      <c r="CI6" s="28">
        <f t="shared" si="7"/>
        <v>273.52</v>
      </c>
      <c r="CJ6" s="28">
        <f t="shared" si="7"/>
        <v>274.99</v>
      </c>
      <c r="CK6" s="28">
        <f t="shared" si="7"/>
        <v>282.08999999999997</v>
      </c>
      <c r="CL6" s="24" t="str">
        <f>IF(CL7="","",IF(CL7="-","【-】","【"&amp;SUBSTITUTE(TEXT(CL7,"#,##0.00"),"-","△")&amp;"】"))</f>
        <v>【256.97】</v>
      </c>
      <c r="CM6" s="28">
        <f t="shared" ref="CM6:CV6" si="8">IF(CM7="",NA(),CM7)</f>
        <v>37.56</v>
      </c>
      <c r="CN6" s="28">
        <f t="shared" si="8"/>
        <v>37.450000000000003</v>
      </c>
      <c r="CO6" s="28">
        <f t="shared" si="8"/>
        <v>38.950000000000003</v>
      </c>
      <c r="CP6" s="28">
        <f t="shared" si="8"/>
        <v>39.25</v>
      </c>
      <c r="CQ6" s="28">
        <f t="shared" si="8"/>
        <v>40.04</v>
      </c>
      <c r="CR6" s="28">
        <f t="shared" si="8"/>
        <v>51.75</v>
      </c>
      <c r="CS6" s="28">
        <f t="shared" si="8"/>
        <v>50.68</v>
      </c>
      <c r="CT6" s="28">
        <f t="shared" si="8"/>
        <v>50.14</v>
      </c>
      <c r="CU6" s="28">
        <f t="shared" si="8"/>
        <v>54.83</v>
      </c>
      <c r="CV6" s="28">
        <f t="shared" si="8"/>
        <v>66.53</v>
      </c>
      <c r="CW6" s="24" t="str">
        <f>IF(CW7="","",IF(CW7="-","【-】","【"&amp;SUBSTITUTE(TEXT(CW7,"#,##0.00"),"-","△")&amp;"】"))</f>
        <v>【61.14】</v>
      </c>
      <c r="CX6" s="28">
        <f t="shared" ref="CX6:DG6" si="9">IF(CX7="",NA(),CX7)</f>
        <v>81.33</v>
      </c>
      <c r="CY6" s="28">
        <f t="shared" si="9"/>
        <v>79.73</v>
      </c>
      <c r="CZ6" s="28">
        <f t="shared" si="9"/>
        <v>80.38</v>
      </c>
      <c r="DA6" s="28">
        <f t="shared" si="9"/>
        <v>81.260000000000005</v>
      </c>
      <c r="DB6" s="28">
        <f t="shared" si="9"/>
        <v>78.87</v>
      </c>
      <c r="DC6" s="28">
        <f t="shared" si="9"/>
        <v>84.84</v>
      </c>
      <c r="DD6" s="28">
        <f t="shared" si="9"/>
        <v>84.86</v>
      </c>
      <c r="DE6" s="28">
        <f t="shared" si="9"/>
        <v>84.98</v>
      </c>
      <c r="DF6" s="28">
        <f t="shared" si="9"/>
        <v>84.7</v>
      </c>
      <c r="DG6" s="28">
        <f t="shared" si="9"/>
        <v>84.67</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0.01</v>
      </c>
      <c r="EL6" s="28">
        <f t="shared" si="12"/>
        <v>0.02</v>
      </c>
      <c r="EM6" s="28">
        <f t="shared" si="12"/>
        <v>0.25</v>
      </c>
      <c r="EN6" s="28">
        <f t="shared" si="12"/>
        <v>0.05</v>
      </c>
      <c r="EO6" s="24" t="str">
        <f>IF(EO7="","",IF(EO7="-","【-】","【"&amp;SUBSTITUTE(TEXT(EO7,"#,##0.00"),"-","△")&amp;"】"))</f>
        <v>【0.03】</v>
      </c>
    </row>
    <row r="7" spans="1:145" s="13" customFormat="1" x14ac:dyDescent="0.15">
      <c r="A7" s="14"/>
      <c r="B7" s="20">
        <v>2021</v>
      </c>
      <c r="C7" s="20">
        <v>82163</v>
      </c>
      <c r="D7" s="20">
        <v>47</v>
      </c>
      <c r="E7" s="20">
        <v>17</v>
      </c>
      <c r="F7" s="20">
        <v>5</v>
      </c>
      <c r="G7" s="20">
        <v>0</v>
      </c>
      <c r="H7" s="20" t="s">
        <v>66</v>
      </c>
      <c r="I7" s="20" t="s">
        <v>97</v>
      </c>
      <c r="J7" s="20" t="s">
        <v>98</v>
      </c>
      <c r="K7" s="20" t="s">
        <v>99</v>
      </c>
      <c r="L7" s="20" t="s">
        <v>100</v>
      </c>
      <c r="M7" s="20" t="s">
        <v>101</v>
      </c>
      <c r="N7" s="25" t="s">
        <v>41</v>
      </c>
      <c r="O7" s="25" t="s">
        <v>102</v>
      </c>
      <c r="P7" s="25">
        <v>9.01</v>
      </c>
      <c r="Q7" s="25">
        <v>86.84</v>
      </c>
      <c r="R7" s="25">
        <v>3080</v>
      </c>
      <c r="S7" s="25">
        <v>74367</v>
      </c>
      <c r="T7" s="25">
        <v>240.4</v>
      </c>
      <c r="U7" s="25">
        <v>309.35000000000002</v>
      </c>
      <c r="V7" s="25">
        <v>6684</v>
      </c>
      <c r="W7" s="25">
        <v>4.82</v>
      </c>
      <c r="X7" s="25">
        <v>1386.72</v>
      </c>
      <c r="Y7" s="25">
        <v>72.900000000000006</v>
      </c>
      <c r="Z7" s="25">
        <v>79.790000000000006</v>
      </c>
      <c r="AA7" s="25">
        <v>80.459999999999994</v>
      </c>
      <c r="AB7" s="25">
        <v>80.06</v>
      </c>
      <c r="AC7" s="25">
        <v>80.430000000000007</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856.74</v>
      </c>
      <c r="BG7" s="25">
        <v>91.09</v>
      </c>
      <c r="BH7" s="25">
        <v>87.87</v>
      </c>
      <c r="BI7" s="25">
        <v>52.96</v>
      </c>
      <c r="BJ7" s="25">
        <v>45.91</v>
      </c>
      <c r="BK7" s="25">
        <v>855.8</v>
      </c>
      <c r="BL7" s="25">
        <v>789.46</v>
      </c>
      <c r="BM7" s="25">
        <v>826.83</v>
      </c>
      <c r="BN7" s="25">
        <v>867.83</v>
      </c>
      <c r="BO7" s="25">
        <v>791.76</v>
      </c>
      <c r="BP7" s="25">
        <v>786.37</v>
      </c>
      <c r="BQ7" s="25">
        <v>53.53</v>
      </c>
      <c r="BR7" s="25">
        <v>66.88</v>
      </c>
      <c r="BS7" s="25">
        <v>59.12</v>
      </c>
      <c r="BT7" s="25">
        <v>62.06</v>
      </c>
      <c r="BU7" s="25">
        <v>54.3</v>
      </c>
      <c r="BV7" s="25">
        <v>59.8</v>
      </c>
      <c r="BW7" s="25">
        <v>57.77</v>
      </c>
      <c r="BX7" s="25">
        <v>57.31</v>
      </c>
      <c r="BY7" s="25">
        <v>57.08</v>
      </c>
      <c r="BZ7" s="25">
        <v>56.26</v>
      </c>
      <c r="CA7" s="25">
        <v>60.65</v>
      </c>
      <c r="CB7" s="25">
        <v>301.39999999999998</v>
      </c>
      <c r="CC7" s="25">
        <v>236.4</v>
      </c>
      <c r="CD7" s="25">
        <v>271.45999999999998</v>
      </c>
      <c r="CE7" s="25">
        <v>263.99</v>
      </c>
      <c r="CF7" s="25">
        <v>301.25</v>
      </c>
      <c r="CG7" s="25">
        <v>263.76</v>
      </c>
      <c r="CH7" s="25">
        <v>274.35000000000002</v>
      </c>
      <c r="CI7" s="25">
        <v>273.52</v>
      </c>
      <c r="CJ7" s="25">
        <v>274.99</v>
      </c>
      <c r="CK7" s="25">
        <v>282.08999999999997</v>
      </c>
      <c r="CL7" s="25">
        <v>256.97000000000003</v>
      </c>
      <c r="CM7" s="25">
        <v>37.56</v>
      </c>
      <c r="CN7" s="25">
        <v>37.450000000000003</v>
      </c>
      <c r="CO7" s="25">
        <v>38.950000000000003</v>
      </c>
      <c r="CP7" s="25">
        <v>39.25</v>
      </c>
      <c r="CQ7" s="25">
        <v>40.04</v>
      </c>
      <c r="CR7" s="25">
        <v>51.75</v>
      </c>
      <c r="CS7" s="25">
        <v>50.68</v>
      </c>
      <c r="CT7" s="25">
        <v>50.14</v>
      </c>
      <c r="CU7" s="25">
        <v>54.83</v>
      </c>
      <c r="CV7" s="25">
        <v>66.53</v>
      </c>
      <c r="CW7" s="25">
        <v>61.14</v>
      </c>
      <c r="CX7" s="25">
        <v>81.33</v>
      </c>
      <c r="CY7" s="25">
        <v>79.73</v>
      </c>
      <c r="CZ7" s="25">
        <v>80.38</v>
      </c>
      <c r="DA7" s="25">
        <v>81.260000000000005</v>
      </c>
      <c r="DB7" s="25">
        <v>78.87</v>
      </c>
      <c r="DC7" s="25">
        <v>84.84</v>
      </c>
      <c r="DD7" s="25">
        <v>84.86</v>
      </c>
      <c r="DE7" s="25">
        <v>84.98</v>
      </c>
      <c r="DF7" s="25">
        <v>84.7</v>
      </c>
      <c r="DG7" s="25">
        <v>84.67</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0.01</v>
      </c>
      <c r="EL7" s="25">
        <v>0.02</v>
      </c>
      <c r="EM7" s="25">
        <v>0.25</v>
      </c>
      <c r="EN7" s="25">
        <v>0.05</v>
      </c>
      <c r="EO7" s="25">
        <v>0.03</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108</v>
      </c>
    </row>
    <row r="12" spans="1:145" x14ac:dyDescent="0.15">
      <c r="B12">
        <v>1</v>
      </c>
      <c r="C12">
        <v>1</v>
      </c>
      <c r="D12">
        <v>1</v>
      </c>
      <c r="E12">
        <v>2</v>
      </c>
      <c r="F12">
        <v>3</v>
      </c>
      <c r="G12" t="s">
        <v>109</v>
      </c>
    </row>
    <row r="13" spans="1:145"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2022-12-01T01:55:41Z</dcterms:created>
  <dcterms:modified xsi:type="dcterms:W3CDTF">2023-02-16T06:47:18Z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2023-01-23T01:08:31Z</vt:filetime>
  </property>
</Properties>
</file>