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0202-1xxx\Desktop\yasuR6仕様書等\03_R6仕様書\R6仕様書様式\②実施状況等20～49\"/>
    </mc:Choice>
  </mc:AlternateContent>
  <bookViews>
    <workbookView xWindow="0" yWindow="0" windowWidth="28800" windowHeight="11775" tabRatio="884"/>
  </bookViews>
  <sheets>
    <sheet name="5月" sheetId="6" r:id="rId1"/>
    <sheet name="6月" sheetId="11" r:id="rId2"/>
    <sheet name="7月" sheetId="12" r:id="rId3"/>
    <sheet name="集計表" sheetId="15" r:id="rId4"/>
  </sheets>
  <externalReferences>
    <externalReference r:id="rId5"/>
  </externalReferences>
  <definedNames>
    <definedName name="_xlnm.Print_Area" localSheetId="0">'5月'!$B$2:$AT$60</definedName>
    <definedName name="_xlnm.Print_Area" localSheetId="1">'6月'!$B$2:$AT$60</definedName>
    <definedName name="_xlnm.Print_Area" localSheetId="2">'7月'!$B$2:$AT$60</definedName>
    <definedName name="_xlnm.Print_Area" localSheetId="3">集計表!$B$2:$AG$50</definedName>
    <definedName name="指導日誌">#REF!</definedName>
    <definedName name="祝日">[1]訓練計画表!$S$4:$S$10</definedName>
    <definedName name="範囲">#REF!</definedName>
    <definedName name="範囲1">#REF!</definedName>
  </definedNames>
  <calcPr calcId="162913"/>
</workbook>
</file>

<file path=xl/calcChain.xml><?xml version="1.0" encoding="utf-8"?>
<calcChain xmlns="http://schemas.openxmlformats.org/spreadsheetml/2006/main">
  <c r="G9" i="15" l="1"/>
  <c r="G11" i="15"/>
  <c r="G13" i="15"/>
  <c r="G15" i="15"/>
  <c r="G17" i="15"/>
  <c r="G19" i="15"/>
  <c r="G21" i="15"/>
  <c r="G23" i="15"/>
  <c r="G25" i="15"/>
  <c r="G27" i="15"/>
  <c r="G29" i="15"/>
  <c r="G31" i="15"/>
  <c r="G33" i="15"/>
  <c r="G35" i="15"/>
  <c r="G37" i="15"/>
  <c r="G39" i="15"/>
  <c r="G41" i="15"/>
  <c r="G43" i="15"/>
  <c r="G45" i="15"/>
  <c r="G47" i="15"/>
  <c r="AD2" i="15" l="1"/>
  <c r="AS15" i="12"/>
  <c r="AG3" i="12"/>
  <c r="AE3" i="11"/>
  <c r="AC3" i="6"/>
  <c r="AK60" i="12"/>
  <c r="AG6" i="6"/>
  <c r="AM8" i="6" s="1"/>
  <c r="AE6" i="6"/>
  <c r="AI8" i="6" s="1"/>
  <c r="AM8" i="12"/>
  <c r="AK67" i="12"/>
  <c r="AS39" i="11"/>
  <c r="AJ68" i="11"/>
  <c r="AK60" i="11"/>
  <c r="AE6" i="11"/>
  <c r="AK66" i="12" l="1"/>
  <c r="AJ67" i="12"/>
  <c r="AJ60" i="12"/>
  <c r="AJ59" i="12"/>
  <c r="AJ58" i="12"/>
  <c r="AJ57" i="12"/>
  <c r="AJ56" i="12"/>
  <c r="AJ55" i="12" s="1"/>
  <c r="AC56" i="12"/>
  <c r="AD56" i="12"/>
  <c r="AC57" i="12"/>
  <c r="AD57" i="12"/>
  <c r="AC58" i="12"/>
  <c r="AD58" i="12"/>
  <c r="AC59" i="12"/>
  <c r="AD59" i="12"/>
  <c r="AC60" i="12"/>
  <c r="AD60" i="12"/>
  <c r="W56" i="12"/>
  <c r="W55" i="12" s="1"/>
  <c r="W57" i="12"/>
  <c r="W58" i="12"/>
  <c r="W59" i="12"/>
  <c r="W60" i="12"/>
  <c r="O56" i="12"/>
  <c r="P56" i="12"/>
  <c r="O57" i="12"/>
  <c r="P57" i="12"/>
  <c r="O58" i="12"/>
  <c r="P58" i="12"/>
  <c r="O59" i="12"/>
  <c r="P59" i="12"/>
  <c r="O60" i="12"/>
  <c r="P60" i="12"/>
  <c r="H56" i="12"/>
  <c r="I56" i="12"/>
  <c r="H57" i="12"/>
  <c r="I57" i="12"/>
  <c r="H58" i="12"/>
  <c r="I58" i="12"/>
  <c r="H59" i="12"/>
  <c r="I59" i="12"/>
  <c r="H60" i="12"/>
  <c r="I60" i="12"/>
  <c r="AG60" i="12"/>
  <c r="AF60" i="12"/>
  <c r="AE60" i="12"/>
  <c r="Z60" i="12"/>
  <c r="Y60" i="12"/>
  <c r="X60" i="12"/>
  <c r="S60" i="12"/>
  <c r="R60" i="12"/>
  <c r="Q60" i="12"/>
  <c r="K60" i="12"/>
  <c r="J60" i="12"/>
  <c r="AG59" i="12"/>
  <c r="AF59" i="12"/>
  <c r="AE59" i="12"/>
  <c r="Z59" i="12"/>
  <c r="Y59" i="12"/>
  <c r="X59" i="12"/>
  <c r="S59" i="12"/>
  <c r="R59" i="12"/>
  <c r="Q59" i="12"/>
  <c r="L59" i="12"/>
  <c r="K59" i="12"/>
  <c r="J59" i="12"/>
  <c r="AG58" i="12"/>
  <c r="AF58" i="12"/>
  <c r="AE58" i="12"/>
  <c r="Z58" i="12"/>
  <c r="Y58" i="12"/>
  <c r="X58" i="12"/>
  <c r="S58" i="12"/>
  <c r="R58" i="12"/>
  <c r="Q58" i="12"/>
  <c r="L58" i="12"/>
  <c r="K58" i="12"/>
  <c r="J58" i="12"/>
  <c r="AG57" i="12"/>
  <c r="AF57" i="12"/>
  <c r="AE57" i="12"/>
  <c r="Z57" i="12"/>
  <c r="Y57" i="12"/>
  <c r="X57" i="12"/>
  <c r="S57" i="12"/>
  <c r="R57" i="12"/>
  <c r="Q57" i="12"/>
  <c r="L57" i="12"/>
  <c r="K57" i="12"/>
  <c r="J57" i="12"/>
  <c r="AG56" i="12"/>
  <c r="AF56" i="12"/>
  <c r="AE56" i="12"/>
  <c r="Z56" i="12"/>
  <c r="Y56" i="12"/>
  <c r="X56" i="12"/>
  <c r="S56" i="12"/>
  <c r="R56" i="12"/>
  <c r="Q56" i="12"/>
  <c r="L56" i="12"/>
  <c r="K56" i="12"/>
  <c r="J56" i="12"/>
  <c r="AP22" i="6"/>
  <c r="AP22" i="11"/>
  <c r="AP42" i="12"/>
  <c r="AP14" i="12"/>
  <c r="AO14" i="12"/>
  <c r="AN14" i="12"/>
  <c r="AM14" i="12"/>
  <c r="AL14" i="12"/>
  <c r="AK16" i="12"/>
  <c r="AK52" i="12"/>
  <c r="AK50" i="12"/>
  <c r="AK48" i="12"/>
  <c r="AK46" i="12"/>
  <c r="AK44" i="12"/>
  <c r="AK42" i="12"/>
  <c r="AK40" i="12"/>
  <c r="AK38" i="12"/>
  <c r="AK36" i="12"/>
  <c r="AK34" i="12"/>
  <c r="AK32" i="12"/>
  <c r="AK30" i="12"/>
  <c r="AK28" i="12"/>
  <c r="AK26" i="12"/>
  <c r="AK24" i="12"/>
  <c r="AK22" i="12"/>
  <c r="AK20" i="12"/>
  <c r="AK18" i="12"/>
  <c r="AK14" i="12"/>
  <c r="AK14" i="11"/>
  <c r="AK14" i="6"/>
  <c r="AK52" i="11"/>
  <c r="AK50" i="11"/>
  <c r="AK48" i="11"/>
  <c r="AK46" i="11"/>
  <c r="AK44" i="11"/>
  <c r="AK42" i="11"/>
  <c r="AK40" i="11"/>
  <c r="AK38" i="11"/>
  <c r="AK36" i="11"/>
  <c r="AK34" i="11"/>
  <c r="AK32" i="11"/>
  <c r="AK30" i="11"/>
  <c r="AK28" i="11"/>
  <c r="AK26" i="11"/>
  <c r="AK24" i="11"/>
  <c r="AK22" i="11"/>
  <c r="AK20" i="11"/>
  <c r="AK18" i="11"/>
  <c r="AK16" i="11"/>
  <c r="AF57" i="11" l="1"/>
  <c r="AG57" i="11"/>
  <c r="AH57" i="11"/>
  <c r="AF58" i="11"/>
  <c r="AG58" i="11"/>
  <c r="AH58" i="11"/>
  <c r="AF59" i="11"/>
  <c r="AG59" i="11"/>
  <c r="AH59" i="11"/>
  <c r="AF60" i="11"/>
  <c r="AG60" i="11"/>
  <c r="AH60" i="11"/>
  <c r="Y57" i="11"/>
  <c r="Z57" i="11"/>
  <c r="AA57" i="11"/>
  <c r="Y58" i="11"/>
  <c r="Z58" i="11"/>
  <c r="AA58" i="11"/>
  <c r="Y59" i="11"/>
  <c r="Z59" i="11"/>
  <c r="AA59" i="11"/>
  <c r="Y60" i="11"/>
  <c r="Z60" i="11"/>
  <c r="AA60" i="11"/>
  <c r="R57" i="11"/>
  <c r="S57" i="11"/>
  <c r="T57" i="11"/>
  <c r="R58" i="11"/>
  <c r="S58" i="11"/>
  <c r="T58" i="11"/>
  <c r="R59" i="11"/>
  <c r="S59" i="11"/>
  <c r="T59" i="11"/>
  <c r="R60" i="11"/>
  <c r="S60" i="11"/>
  <c r="T60" i="11"/>
  <c r="J57" i="11"/>
  <c r="K57" i="11"/>
  <c r="L57" i="11"/>
  <c r="J58" i="11"/>
  <c r="K58" i="11"/>
  <c r="L58" i="11"/>
  <c r="J59" i="11"/>
  <c r="K59" i="11"/>
  <c r="L59" i="11"/>
  <c r="J60" i="11"/>
  <c r="K60" i="11"/>
  <c r="L60" i="11"/>
  <c r="AI60" i="11"/>
  <c r="AE60" i="11"/>
  <c r="AB60" i="11"/>
  <c r="X60" i="11"/>
  <c r="U60" i="11"/>
  <c r="Q60" i="11"/>
  <c r="N60" i="11"/>
  <c r="M60" i="11"/>
  <c r="G60" i="11"/>
  <c r="F60" i="11"/>
  <c r="AI59" i="11"/>
  <c r="AE59" i="11"/>
  <c r="AB59" i="11"/>
  <c r="X59" i="11"/>
  <c r="U59" i="11"/>
  <c r="Q59" i="11"/>
  <c r="N59" i="11"/>
  <c r="M59" i="11"/>
  <c r="G59" i="11"/>
  <c r="F59" i="11"/>
  <c r="AI58" i="11"/>
  <c r="AE58" i="11"/>
  <c r="AB58" i="11"/>
  <c r="X58" i="11"/>
  <c r="U58" i="11"/>
  <c r="Q58" i="11"/>
  <c r="N58" i="11"/>
  <c r="M58" i="11"/>
  <c r="G58" i="11"/>
  <c r="F58" i="11"/>
  <c r="AI57" i="11"/>
  <c r="AE57" i="11"/>
  <c r="AB57" i="11"/>
  <c r="X57" i="11"/>
  <c r="U57" i="11"/>
  <c r="Q57" i="11"/>
  <c r="N57" i="11"/>
  <c r="M57" i="11"/>
  <c r="G57" i="11"/>
  <c r="F57" i="11"/>
  <c r="F67" i="6"/>
  <c r="F56" i="6"/>
  <c r="F55" i="6" s="1"/>
  <c r="F57" i="6"/>
  <c r="F58" i="6"/>
  <c r="F59" i="6"/>
  <c r="F60" i="6"/>
  <c r="M56" i="6"/>
  <c r="M55" i="6" s="1"/>
  <c r="N56" i="6"/>
  <c r="N55" i="6" s="1"/>
  <c r="O56" i="6"/>
  <c r="O55" i="6" s="1"/>
  <c r="P56" i="6"/>
  <c r="P55" i="6" s="1"/>
  <c r="Q56" i="6"/>
  <c r="Q55" i="6" s="1"/>
  <c r="T56" i="6"/>
  <c r="T55" i="6" s="1"/>
  <c r="U56" i="6"/>
  <c r="U55" i="6" s="1"/>
  <c r="V56" i="6"/>
  <c r="V55" i="6" s="1"/>
  <c r="W56" i="6"/>
  <c r="W55" i="6" s="1"/>
  <c r="X56" i="6"/>
  <c r="X55" i="6" s="1"/>
  <c r="AA56" i="6"/>
  <c r="AA55" i="6" s="1"/>
  <c r="AB56" i="6"/>
  <c r="AB55" i="6" s="1"/>
  <c r="AC56" i="6"/>
  <c r="AC55" i="6" s="1"/>
  <c r="AD56" i="6"/>
  <c r="AD55" i="6" s="1"/>
  <c r="AE56" i="6"/>
  <c r="AE55" i="6" s="1"/>
  <c r="AH56" i="6"/>
  <c r="AH55" i="6" s="1"/>
  <c r="AI56" i="6"/>
  <c r="AI55" i="6" s="1"/>
  <c r="AJ56" i="6"/>
  <c r="AJ55" i="6" s="1"/>
  <c r="M57" i="6"/>
  <c r="N57" i="6"/>
  <c r="O57" i="6"/>
  <c r="P57" i="6"/>
  <c r="Q57" i="6"/>
  <c r="T57" i="6"/>
  <c r="U57" i="6"/>
  <c r="V57" i="6"/>
  <c r="W57" i="6"/>
  <c r="X57" i="6"/>
  <c r="AA57" i="6"/>
  <c r="AB57" i="6"/>
  <c r="AC57" i="6"/>
  <c r="AD57" i="6"/>
  <c r="AE57" i="6"/>
  <c r="AH57" i="6"/>
  <c r="AI57" i="6"/>
  <c r="AJ57" i="6"/>
  <c r="M58" i="6"/>
  <c r="N58" i="6"/>
  <c r="O58" i="6"/>
  <c r="P58" i="6"/>
  <c r="Q58" i="6"/>
  <c r="T58" i="6"/>
  <c r="U58" i="6"/>
  <c r="V58" i="6"/>
  <c r="W58" i="6"/>
  <c r="X58" i="6"/>
  <c r="AA58" i="6"/>
  <c r="AB58" i="6"/>
  <c r="AC58" i="6"/>
  <c r="AD58" i="6"/>
  <c r="AE58" i="6"/>
  <c r="AH58" i="6"/>
  <c r="AI58" i="6"/>
  <c r="AJ58" i="6"/>
  <c r="M59" i="6"/>
  <c r="N59" i="6"/>
  <c r="O59" i="6"/>
  <c r="P59" i="6"/>
  <c r="Q59" i="6"/>
  <c r="T59" i="6"/>
  <c r="U59" i="6"/>
  <c r="V59" i="6"/>
  <c r="W59" i="6"/>
  <c r="X59" i="6"/>
  <c r="AA59" i="6"/>
  <c r="AB59" i="6"/>
  <c r="AC59" i="6"/>
  <c r="AD59" i="6"/>
  <c r="AE59" i="6"/>
  <c r="AH59" i="6"/>
  <c r="AI59" i="6"/>
  <c r="AJ59" i="6"/>
  <c r="G59" i="6"/>
  <c r="G58" i="6"/>
  <c r="G57" i="6"/>
  <c r="AL38" i="12" l="1"/>
  <c r="AL30" i="12"/>
  <c r="AL28" i="11"/>
  <c r="AP18" i="6"/>
  <c r="J13" i="15" s="1"/>
  <c r="AN18" i="6"/>
  <c r="AL18" i="6"/>
  <c r="AR17" i="6"/>
  <c r="AR15" i="6"/>
  <c r="AB35" i="15"/>
  <c r="S47" i="15"/>
  <c r="AP52" i="12"/>
  <c r="AB47" i="15" s="1"/>
  <c r="AO52" i="12"/>
  <c r="AN52" i="12"/>
  <c r="AL52" i="12"/>
  <c r="AP50" i="12"/>
  <c r="AB45" i="15" s="1"/>
  <c r="AO50" i="12"/>
  <c r="AN50" i="12"/>
  <c r="AL50" i="12"/>
  <c r="AP48" i="12"/>
  <c r="AO48" i="12"/>
  <c r="AN48" i="12"/>
  <c r="AL48" i="12"/>
  <c r="AP46" i="12"/>
  <c r="AB41" i="15" s="1"/>
  <c r="AO46" i="12"/>
  <c r="AN46" i="12"/>
  <c r="AL46" i="12"/>
  <c r="AP44" i="12"/>
  <c r="AB39" i="15" s="1"/>
  <c r="AO44" i="12"/>
  <c r="AN44" i="12"/>
  <c r="AL44" i="12"/>
  <c r="AB37" i="15"/>
  <c r="AO42" i="12"/>
  <c r="AN42" i="12"/>
  <c r="AL42" i="12"/>
  <c r="AP40" i="12"/>
  <c r="AO40" i="12"/>
  <c r="AN40" i="12"/>
  <c r="AM40" i="12" s="1"/>
  <c r="AL40" i="12"/>
  <c r="AP38" i="12"/>
  <c r="AB33" i="15" s="1"/>
  <c r="AO38" i="12"/>
  <c r="AN38" i="12"/>
  <c r="AP36" i="12"/>
  <c r="AB31" i="15" s="1"/>
  <c r="AO36" i="12"/>
  <c r="AN36" i="12"/>
  <c r="AM36" i="12" s="1"/>
  <c r="AL36" i="12"/>
  <c r="AP34" i="12"/>
  <c r="AB29" i="15" s="1"/>
  <c r="AO34" i="12"/>
  <c r="AN34" i="12"/>
  <c r="AL34" i="12"/>
  <c r="AP32" i="12"/>
  <c r="AB27" i="15" s="1"/>
  <c r="AO32" i="12"/>
  <c r="AN32" i="12"/>
  <c r="AL32" i="12"/>
  <c r="AP30" i="12"/>
  <c r="AB25" i="15" s="1"/>
  <c r="AO30" i="12"/>
  <c r="AN30" i="12"/>
  <c r="AP28" i="12"/>
  <c r="AB23" i="15" s="1"/>
  <c r="AO28" i="12"/>
  <c r="AN28" i="12"/>
  <c r="AL28" i="12"/>
  <c r="AP26" i="12"/>
  <c r="AB21" i="15" s="1"/>
  <c r="AO26" i="12"/>
  <c r="AN26" i="12"/>
  <c r="AL26" i="12"/>
  <c r="AP24" i="12"/>
  <c r="AB19" i="15" s="1"/>
  <c r="AO24" i="12"/>
  <c r="AN24" i="12"/>
  <c r="AL24" i="12"/>
  <c r="AP22" i="12"/>
  <c r="AB17" i="15" s="1"/>
  <c r="AO22" i="12"/>
  <c r="AN22" i="12"/>
  <c r="AL22" i="12"/>
  <c r="AP20" i="12"/>
  <c r="AO20" i="12"/>
  <c r="AN20" i="12"/>
  <c r="AL20" i="12"/>
  <c r="AP18" i="12"/>
  <c r="AB13" i="15" s="1"/>
  <c r="AO18" i="12"/>
  <c r="AN18" i="12"/>
  <c r="AL18" i="12"/>
  <c r="AP16" i="12"/>
  <c r="AB11" i="15" s="1"/>
  <c r="AO16" i="12"/>
  <c r="AM16" i="12" s="1"/>
  <c r="AN16" i="12"/>
  <c r="AL16" i="12"/>
  <c r="AB9" i="15"/>
  <c r="AP52" i="11"/>
  <c r="AO52" i="11"/>
  <c r="AN52" i="11"/>
  <c r="AM52" i="11" s="1"/>
  <c r="AL52" i="11"/>
  <c r="AP50" i="11"/>
  <c r="S45" i="15" s="1"/>
  <c r="AO50" i="11"/>
  <c r="AN50" i="11"/>
  <c r="AL50" i="11"/>
  <c r="AP48" i="11"/>
  <c r="S43" i="15" s="1"/>
  <c r="AO48" i="11"/>
  <c r="AN48" i="11"/>
  <c r="AL48" i="11"/>
  <c r="AP46" i="11"/>
  <c r="S41" i="15" s="1"/>
  <c r="AO46" i="11"/>
  <c r="AN46" i="11"/>
  <c r="AL46" i="11"/>
  <c r="AP44" i="11"/>
  <c r="S39" i="15" s="1"/>
  <c r="AO44" i="11"/>
  <c r="AN44" i="11"/>
  <c r="AM44" i="11"/>
  <c r="AL44" i="11"/>
  <c r="AP42" i="11"/>
  <c r="S37" i="15" s="1"/>
  <c r="AO42" i="11"/>
  <c r="AN42" i="11"/>
  <c r="AM42" i="11" s="1"/>
  <c r="AL42" i="11"/>
  <c r="AP40" i="11"/>
  <c r="S35" i="15" s="1"/>
  <c r="AO40" i="11"/>
  <c r="AN40" i="11"/>
  <c r="AM40" i="11" s="1"/>
  <c r="AL40" i="11"/>
  <c r="AP38" i="11"/>
  <c r="S33" i="15" s="1"/>
  <c r="AO38" i="11"/>
  <c r="AN38" i="11"/>
  <c r="AM38" i="11" s="1"/>
  <c r="AL38" i="11"/>
  <c r="AP36" i="11"/>
  <c r="S31" i="15" s="1"/>
  <c r="AO36" i="11"/>
  <c r="AN36" i="11"/>
  <c r="AM36" i="11" s="1"/>
  <c r="AL36" i="11"/>
  <c r="AP34" i="11"/>
  <c r="S29" i="15" s="1"/>
  <c r="AO34" i="11"/>
  <c r="AN34" i="11"/>
  <c r="AL34" i="11"/>
  <c r="AP32" i="11"/>
  <c r="S27" i="15" s="1"/>
  <c r="AO32" i="11"/>
  <c r="AN32" i="11"/>
  <c r="AM32" i="11" s="1"/>
  <c r="AL32" i="11"/>
  <c r="AP30" i="11"/>
  <c r="S25" i="15" s="1"/>
  <c r="AO30" i="11"/>
  <c r="AN30" i="11"/>
  <c r="AL30" i="11"/>
  <c r="AP28" i="11"/>
  <c r="S23" i="15" s="1"/>
  <c r="AO28" i="11"/>
  <c r="AN28" i="11"/>
  <c r="AP26" i="11"/>
  <c r="S21" i="15" s="1"/>
  <c r="AO26" i="11"/>
  <c r="AN26" i="11"/>
  <c r="AM26" i="11" s="1"/>
  <c r="AL26" i="11"/>
  <c r="AP24" i="11"/>
  <c r="S19" i="15" s="1"/>
  <c r="AO24" i="11"/>
  <c r="AN24" i="11"/>
  <c r="AM24" i="11" s="1"/>
  <c r="AL24" i="11"/>
  <c r="S17" i="15"/>
  <c r="AO22" i="11"/>
  <c r="AN22" i="11"/>
  <c r="AL22" i="11"/>
  <c r="AP20" i="11"/>
  <c r="S15" i="15" s="1"/>
  <c r="AO20" i="11"/>
  <c r="AN20" i="11"/>
  <c r="AM20" i="11" s="1"/>
  <c r="AL20" i="11"/>
  <c r="AP18" i="11"/>
  <c r="S13" i="15" s="1"/>
  <c r="AO18" i="11"/>
  <c r="AN18" i="11"/>
  <c r="AM18" i="11" s="1"/>
  <c r="AL18" i="11"/>
  <c r="AP16" i="11"/>
  <c r="S11" i="15" s="1"/>
  <c r="AO16" i="11"/>
  <c r="AM16" i="11" s="1"/>
  <c r="AN16" i="11"/>
  <c r="AL16" i="11"/>
  <c r="AP14" i="11"/>
  <c r="S9" i="15" s="1"/>
  <c r="AO14" i="11"/>
  <c r="AN14" i="11"/>
  <c r="AL14" i="11"/>
  <c r="AP52" i="6"/>
  <c r="J47" i="15" s="1"/>
  <c r="AO52" i="6"/>
  <c r="AN52" i="6"/>
  <c r="AL52" i="6"/>
  <c r="AP50" i="6"/>
  <c r="J45" i="15" s="1"/>
  <c r="AO50" i="6"/>
  <c r="AN50" i="6"/>
  <c r="AL50" i="6"/>
  <c r="AP48" i="6"/>
  <c r="J43" i="15" s="1"/>
  <c r="AO48" i="6"/>
  <c r="AN48" i="6"/>
  <c r="AL48" i="6"/>
  <c r="AP46" i="6"/>
  <c r="J41" i="15" s="1"/>
  <c r="AO46" i="6"/>
  <c r="AN46" i="6"/>
  <c r="AM46" i="6" s="1"/>
  <c r="AL46" i="6"/>
  <c r="AP44" i="6"/>
  <c r="J39" i="15" s="1"/>
  <c r="AO44" i="6"/>
  <c r="AN44" i="6"/>
  <c r="AL44" i="6"/>
  <c r="AP42" i="6"/>
  <c r="J37" i="15" s="1"/>
  <c r="AO42" i="6"/>
  <c r="AN42" i="6"/>
  <c r="AL42" i="6"/>
  <c r="AP40" i="6"/>
  <c r="J35" i="15" s="1"/>
  <c r="AO40" i="6"/>
  <c r="AN40" i="6"/>
  <c r="AL40" i="6"/>
  <c r="AP38" i="6"/>
  <c r="J33" i="15" s="1"/>
  <c r="AO38" i="6"/>
  <c r="AN38" i="6"/>
  <c r="AL38" i="6"/>
  <c r="AP36" i="6"/>
  <c r="J31" i="15" s="1"/>
  <c r="AO36" i="6"/>
  <c r="AN36" i="6"/>
  <c r="AL36" i="6"/>
  <c r="AP34" i="6"/>
  <c r="J29" i="15" s="1"/>
  <c r="AO34" i="6"/>
  <c r="AN34" i="6"/>
  <c r="AM34" i="6"/>
  <c r="AL34" i="6"/>
  <c r="AP32" i="6"/>
  <c r="J27" i="15" s="1"/>
  <c r="AO32" i="6"/>
  <c r="AN32" i="6"/>
  <c r="AL32" i="6"/>
  <c r="AP30" i="6"/>
  <c r="J25" i="15" s="1"/>
  <c r="AO30" i="6"/>
  <c r="AN30" i="6"/>
  <c r="AL30" i="6"/>
  <c r="AP28" i="6"/>
  <c r="J23" i="15" s="1"/>
  <c r="AO28" i="6"/>
  <c r="AN28" i="6"/>
  <c r="AL28" i="6"/>
  <c r="AP26" i="6"/>
  <c r="J21" i="15" s="1"/>
  <c r="AO26" i="6"/>
  <c r="AN26" i="6"/>
  <c r="AM26" i="6" s="1"/>
  <c r="AL26" i="6"/>
  <c r="AP24" i="6"/>
  <c r="J19" i="15" s="1"/>
  <c r="AO24" i="6"/>
  <c r="AN24" i="6"/>
  <c r="AM24" i="6" s="1"/>
  <c r="AL24" i="6"/>
  <c r="J17" i="15"/>
  <c r="AO22" i="6"/>
  <c r="AN22" i="6"/>
  <c r="AM22" i="6" s="1"/>
  <c r="AL22" i="6"/>
  <c r="AP20" i="6"/>
  <c r="J15" i="15" s="1"/>
  <c r="AO20" i="6"/>
  <c r="AN20" i="6"/>
  <c r="AL20" i="6"/>
  <c r="AO18" i="6"/>
  <c r="AM18" i="6" s="1"/>
  <c r="AL16" i="6"/>
  <c r="AP16" i="6"/>
  <c r="J11" i="15" s="1"/>
  <c r="AO16" i="6"/>
  <c r="AN16" i="6"/>
  <c r="AP14" i="6"/>
  <c r="J9" i="15" s="1"/>
  <c r="AO14" i="6"/>
  <c r="AN14" i="6"/>
  <c r="AL14" i="6"/>
  <c r="AM42" i="6" l="1"/>
  <c r="AM14" i="6"/>
  <c r="AM48" i="11"/>
  <c r="AM20" i="12"/>
  <c r="AM48" i="12"/>
  <c r="AM32" i="12"/>
  <c r="AM34" i="12"/>
  <c r="AM38" i="12"/>
  <c r="AM18" i="12"/>
  <c r="AM24" i="12"/>
  <c r="AM28" i="12"/>
  <c r="AM42" i="12"/>
  <c r="AM46" i="12"/>
  <c r="AM52" i="12"/>
  <c r="AM34" i="11"/>
  <c r="AM46" i="11"/>
  <c r="AM22" i="11"/>
  <c r="AM28" i="11"/>
  <c r="AM30" i="11"/>
  <c r="AM50" i="11"/>
  <c r="AM16" i="6"/>
  <c r="AM30" i="6"/>
  <c r="AM52" i="6"/>
  <c r="AM28" i="6"/>
  <c r="AM20" i="6"/>
  <c r="AM36" i="6"/>
  <c r="AM32" i="6"/>
  <c r="AM38" i="6"/>
  <c r="AM44" i="6"/>
  <c r="AM48" i="6"/>
  <c r="AM50" i="6"/>
  <c r="AM40" i="6"/>
  <c r="AM22" i="12"/>
  <c r="AM44" i="12"/>
  <c r="AM50" i="12"/>
  <c r="AB15" i="15"/>
  <c r="AB43" i="15"/>
  <c r="AM26" i="12"/>
  <c r="AM30" i="12"/>
  <c r="AM14" i="11"/>
  <c r="AG67" i="12"/>
  <c r="AG68" i="12"/>
  <c r="AJ68" i="12"/>
  <c r="AJ12" i="12"/>
  <c r="AJ13" i="12" s="1"/>
  <c r="AH67" i="6"/>
  <c r="AH68" i="6"/>
  <c r="AH60" i="6" s="1"/>
  <c r="AA67" i="6"/>
  <c r="AA68" i="6"/>
  <c r="AA60" i="6" s="1"/>
  <c r="T67" i="6"/>
  <c r="T68" i="6"/>
  <c r="T60" i="6" s="1"/>
  <c r="M67" i="6"/>
  <c r="M68" i="6"/>
  <c r="M60" i="6" s="1"/>
  <c r="AJ12" i="6"/>
  <c r="AK42" i="6" l="1"/>
  <c r="AK30" i="6"/>
  <c r="AK24" i="6"/>
  <c r="AK20" i="6"/>
  <c r="AK18" i="6"/>
  <c r="AK48" i="6"/>
  <c r="AK52" i="6"/>
  <c r="AK46" i="6"/>
  <c r="AK40" i="6"/>
  <c r="AK34" i="6"/>
  <c r="AK28" i="6"/>
  <c r="AK22" i="6"/>
  <c r="AK50" i="6"/>
  <c r="AK44" i="6"/>
  <c r="AK38" i="6"/>
  <c r="AK32" i="6"/>
  <c r="AK36" i="6"/>
  <c r="AK26" i="6"/>
  <c r="AR19" i="6"/>
  <c r="AR21" i="6"/>
  <c r="L16" i="15" s="1"/>
  <c r="AR23" i="6"/>
  <c r="L18" i="15" s="1"/>
  <c r="AR25" i="6"/>
  <c r="L20" i="15" s="1"/>
  <c r="AR27" i="6"/>
  <c r="AR29" i="6"/>
  <c r="L24" i="15" s="1"/>
  <c r="AR31" i="6"/>
  <c r="L26" i="15" s="1"/>
  <c r="AR33" i="6"/>
  <c r="L28" i="15" s="1"/>
  <c r="AR35" i="6"/>
  <c r="AR37" i="6"/>
  <c r="L32" i="15" s="1"/>
  <c r="AR39" i="6"/>
  <c r="L34" i="15" s="1"/>
  <c r="AR41" i="6"/>
  <c r="L36" i="15" s="1"/>
  <c r="AR43" i="6"/>
  <c r="AR45" i="6"/>
  <c r="AR47" i="6"/>
  <c r="L42" i="15" s="1"/>
  <c r="AR49" i="6"/>
  <c r="AR51" i="6"/>
  <c r="L12" i="15"/>
  <c r="L10" i="15"/>
  <c r="I13" i="15"/>
  <c r="I15" i="15"/>
  <c r="I17" i="15"/>
  <c r="I21" i="15"/>
  <c r="I23" i="15"/>
  <c r="I25" i="15"/>
  <c r="I27" i="15"/>
  <c r="I29" i="15"/>
  <c r="I31" i="15"/>
  <c r="I33" i="15"/>
  <c r="I35" i="15"/>
  <c r="I37" i="15"/>
  <c r="I41" i="15"/>
  <c r="I43" i="15"/>
  <c r="I11" i="15"/>
  <c r="H13" i="15"/>
  <c r="H17" i="15"/>
  <c r="H19" i="15"/>
  <c r="H21" i="15"/>
  <c r="H23" i="15"/>
  <c r="H27" i="15"/>
  <c r="H29" i="15"/>
  <c r="H31" i="15"/>
  <c r="H33" i="15"/>
  <c r="H35" i="15"/>
  <c r="H37" i="15"/>
  <c r="H39" i="15"/>
  <c r="H41" i="15"/>
  <c r="H43" i="15"/>
  <c r="H45" i="15"/>
  <c r="H11" i="15"/>
  <c r="H9" i="15"/>
  <c r="F17" i="15"/>
  <c r="F13" i="15"/>
  <c r="F15" i="15"/>
  <c r="F19" i="15"/>
  <c r="F21" i="15"/>
  <c r="F23" i="15"/>
  <c r="F25" i="15"/>
  <c r="F27" i="15"/>
  <c r="F29" i="15"/>
  <c r="F31" i="15"/>
  <c r="F33" i="15"/>
  <c r="F35" i="15"/>
  <c r="F37" i="15"/>
  <c r="F39" i="15"/>
  <c r="F41" i="15"/>
  <c r="F43" i="15"/>
  <c r="F45" i="15"/>
  <c r="F11" i="15"/>
  <c r="F9" i="15"/>
  <c r="M68" i="11"/>
  <c r="Z55" i="12"/>
  <c r="Z67" i="12"/>
  <c r="Z68" i="12"/>
  <c r="R55" i="12"/>
  <c r="S55" i="12"/>
  <c r="R67" i="12"/>
  <c r="S67" i="12"/>
  <c r="R68" i="12"/>
  <c r="S68" i="12"/>
  <c r="L55" i="12"/>
  <c r="L67" i="12"/>
  <c r="L68" i="12"/>
  <c r="L60" i="12" s="1"/>
  <c r="AG55" i="12"/>
  <c r="AA56" i="11"/>
  <c r="AA55" i="11" s="1"/>
  <c r="AB56" i="11"/>
  <c r="AB55" i="11" s="1"/>
  <c r="AB68" i="11"/>
  <c r="AA68" i="11"/>
  <c r="AB67" i="11"/>
  <c r="AA67" i="11"/>
  <c r="AI68" i="6"/>
  <c r="AI60" i="6" s="1"/>
  <c r="AI67" i="6"/>
  <c r="AJ13" i="6"/>
  <c r="N67" i="6"/>
  <c r="O67" i="6"/>
  <c r="P67" i="6"/>
  <c r="Q67" i="6"/>
  <c r="U67" i="6"/>
  <c r="V67" i="6"/>
  <c r="W67" i="6"/>
  <c r="X67" i="6"/>
  <c r="AB67" i="6"/>
  <c r="AC67" i="6"/>
  <c r="AD67" i="6"/>
  <c r="AE67" i="6"/>
  <c r="AJ67" i="6"/>
  <c r="N68" i="6"/>
  <c r="N60" i="6" s="1"/>
  <c r="O68" i="6"/>
  <c r="O60" i="6" s="1"/>
  <c r="P68" i="6"/>
  <c r="P60" i="6" s="1"/>
  <c r="Q68" i="6"/>
  <c r="Q60" i="6" s="1"/>
  <c r="U68" i="6"/>
  <c r="U60" i="6" s="1"/>
  <c r="V68" i="6"/>
  <c r="V60" i="6" s="1"/>
  <c r="W68" i="6"/>
  <c r="W60" i="6" s="1"/>
  <c r="X68" i="6"/>
  <c r="X60" i="6" s="1"/>
  <c r="AB68" i="6"/>
  <c r="AB60" i="6" s="1"/>
  <c r="AC68" i="6"/>
  <c r="AC60" i="6" s="1"/>
  <c r="AD68" i="6"/>
  <c r="AD60" i="6" s="1"/>
  <c r="AE68" i="6"/>
  <c r="AE60" i="6" s="1"/>
  <c r="AJ68" i="6"/>
  <c r="AJ60" i="6" s="1"/>
  <c r="G67" i="6"/>
  <c r="AK67" i="6" s="1"/>
  <c r="G68" i="6"/>
  <c r="AR19" i="11"/>
  <c r="U14" i="15" s="1"/>
  <c r="AR21" i="11"/>
  <c r="U16" i="15" s="1"/>
  <c r="AR21" i="12"/>
  <c r="AD16" i="15" s="1"/>
  <c r="AR23" i="12"/>
  <c r="AD18" i="15" s="1"/>
  <c r="AR25" i="12"/>
  <c r="AD20" i="15" s="1"/>
  <c r="AR27" i="12"/>
  <c r="AD22" i="15" s="1"/>
  <c r="AR29" i="11"/>
  <c r="U24" i="15" s="1"/>
  <c r="AR29" i="12"/>
  <c r="AD24" i="15" s="1"/>
  <c r="AR31" i="12"/>
  <c r="AD26" i="15" s="1"/>
  <c r="O68" i="12"/>
  <c r="O67" i="12"/>
  <c r="O55" i="12"/>
  <c r="AR15" i="12"/>
  <c r="AD10" i="15" s="1"/>
  <c r="H68" i="12"/>
  <c r="H67" i="12"/>
  <c r="H55" i="12"/>
  <c r="R12" i="12"/>
  <c r="R13" i="12" s="1"/>
  <c r="AC8" i="11"/>
  <c r="AI68" i="11"/>
  <c r="AH68" i="11"/>
  <c r="AG68" i="11"/>
  <c r="AF68" i="11"/>
  <c r="AE68" i="11"/>
  <c r="AI67" i="11"/>
  <c r="AH67" i="11"/>
  <c r="AG67" i="11"/>
  <c r="AF67" i="11"/>
  <c r="AE67" i="11"/>
  <c r="AI56" i="11"/>
  <c r="AI55" i="11" s="1"/>
  <c r="AH56" i="11"/>
  <c r="AH55" i="11" s="1"/>
  <c r="AG56" i="11"/>
  <c r="AG55" i="11" s="1"/>
  <c r="AF56" i="11"/>
  <c r="AF55" i="11" s="1"/>
  <c r="AE56" i="11"/>
  <c r="AE55" i="11" s="1"/>
  <c r="X68" i="11"/>
  <c r="X67" i="11"/>
  <c r="X56" i="11"/>
  <c r="X55" i="11" s="1"/>
  <c r="Q68" i="11"/>
  <c r="Q67" i="11"/>
  <c r="Q56" i="11"/>
  <c r="Q55" i="11" s="1"/>
  <c r="J68" i="11"/>
  <c r="J67" i="11"/>
  <c r="J56" i="11"/>
  <c r="J55" i="11" s="1"/>
  <c r="F67" i="11"/>
  <c r="G67" i="11"/>
  <c r="K67" i="11"/>
  <c r="L67" i="11"/>
  <c r="M67" i="11"/>
  <c r="N67" i="11"/>
  <c r="R67" i="11"/>
  <c r="S67" i="11"/>
  <c r="T67" i="11"/>
  <c r="U67" i="11"/>
  <c r="Y67" i="11"/>
  <c r="Z67" i="11"/>
  <c r="F68" i="11"/>
  <c r="G68" i="11"/>
  <c r="K68" i="11"/>
  <c r="L68" i="11"/>
  <c r="N68" i="11"/>
  <c r="R68" i="11"/>
  <c r="S68" i="11"/>
  <c r="T68" i="11"/>
  <c r="U68" i="11"/>
  <c r="Y68" i="11"/>
  <c r="Z68" i="11"/>
  <c r="G56" i="6"/>
  <c r="G55" i="6" s="1"/>
  <c r="F12" i="6"/>
  <c r="F13" i="6" s="1"/>
  <c r="AE3" i="6"/>
  <c r="AR15" i="11"/>
  <c r="U10" i="15" s="1"/>
  <c r="R9" i="15"/>
  <c r="Q9" i="15"/>
  <c r="O9" i="15"/>
  <c r="AA9" i="15"/>
  <c r="X9" i="15"/>
  <c r="AC8" i="12"/>
  <c r="P55" i="12"/>
  <c r="Q55" i="12"/>
  <c r="X55" i="12"/>
  <c r="Y55" i="12"/>
  <c r="AC55" i="12"/>
  <c r="AD55" i="12"/>
  <c r="AE55" i="12"/>
  <c r="AF55" i="12"/>
  <c r="F12" i="12"/>
  <c r="F13" i="12" s="1"/>
  <c r="Z56" i="11"/>
  <c r="Z55" i="11" s="1"/>
  <c r="S56" i="11"/>
  <c r="S55" i="11" s="1"/>
  <c r="T56" i="11"/>
  <c r="T55" i="11" s="1"/>
  <c r="U56" i="11"/>
  <c r="U55" i="11" s="1"/>
  <c r="L56" i="11"/>
  <c r="L55" i="11" s="1"/>
  <c r="M56" i="11"/>
  <c r="M55" i="11" s="1"/>
  <c r="N56" i="11"/>
  <c r="N55" i="11" s="1"/>
  <c r="G56" i="11"/>
  <c r="G55" i="11" s="1"/>
  <c r="AF68" i="12"/>
  <c r="AE68" i="12"/>
  <c r="AD68" i="12"/>
  <c r="AC68" i="12"/>
  <c r="AF67" i="12"/>
  <c r="AE67" i="12"/>
  <c r="AD67" i="12"/>
  <c r="AC67" i="12"/>
  <c r="Y68" i="12"/>
  <c r="X68" i="12"/>
  <c r="W68" i="12"/>
  <c r="Y67" i="12"/>
  <c r="X67" i="12"/>
  <c r="W67" i="12"/>
  <c r="Q68" i="12"/>
  <c r="P68" i="12"/>
  <c r="Q67" i="12"/>
  <c r="P67" i="12"/>
  <c r="K68" i="12"/>
  <c r="J68" i="12"/>
  <c r="I68" i="12"/>
  <c r="K67" i="12"/>
  <c r="J67" i="12"/>
  <c r="I67" i="12"/>
  <c r="K55" i="12"/>
  <c r="J55" i="12"/>
  <c r="I55" i="12"/>
  <c r="Y56" i="11"/>
  <c r="Y55" i="11" s="1"/>
  <c r="R56" i="11"/>
  <c r="R55" i="11" s="1"/>
  <c r="F56" i="11"/>
  <c r="F55" i="11" s="1"/>
  <c r="K56" i="11"/>
  <c r="K55" i="11" s="1"/>
  <c r="Z27" i="15"/>
  <c r="AA25" i="15"/>
  <c r="O25" i="15"/>
  <c r="V12" i="11"/>
  <c r="V13" i="11" s="1"/>
  <c r="W12" i="11"/>
  <c r="W13" i="11" s="1"/>
  <c r="O29" i="15"/>
  <c r="I12" i="12"/>
  <c r="I13" i="12" s="1"/>
  <c r="H12" i="12"/>
  <c r="H13" i="12" s="1"/>
  <c r="G12" i="12"/>
  <c r="G13" i="12" s="1"/>
  <c r="AK8" i="11"/>
  <c r="G12" i="11"/>
  <c r="G13" i="11" s="1"/>
  <c r="H12" i="11"/>
  <c r="H13" i="11" s="1"/>
  <c r="F12" i="11"/>
  <c r="F13" i="11" s="1"/>
  <c r="H12" i="6"/>
  <c r="H13" i="6" s="1"/>
  <c r="I12" i="6"/>
  <c r="I13" i="6" s="1"/>
  <c r="G12" i="6"/>
  <c r="G13" i="6" s="1"/>
  <c r="AR53" i="6"/>
  <c r="L48" i="15" s="1"/>
  <c r="AR53" i="11"/>
  <c r="U48" i="15" s="1"/>
  <c r="AR53" i="12"/>
  <c r="AD48" i="15" s="1"/>
  <c r="L46" i="15"/>
  <c r="AR51" i="11"/>
  <c r="U46" i="15" s="1"/>
  <c r="AR51" i="12"/>
  <c r="AD46" i="15" s="1"/>
  <c r="L44" i="15"/>
  <c r="AR49" i="11"/>
  <c r="U44" i="15" s="1"/>
  <c r="AR49" i="12"/>
  <c r="AD44" i="15" s="1"/>
  <c r="AR47" i="11"/>
  <c r="U42" i="15" s="1"/>
  <c r="AR47" i="12"/>
  <c r="AD42" i="15" s="1"/>
  <c r="L40" i="15"/>
  <c r="AR45" i="11"/>
  <c r="U40" i="15" s="1"/>
  <c r="AR45" i="12"/>
  <c r="AD40" i="15" s="1"/>
  <c r="L38" i="15"/>
  <c r="AR43" i="11"/>
  <c r="U38" i="15" s="1"/>
  <c r="AR43" i="12"/>
  <c r="AD38" i="15" s="1"/>
  <c r="AR41" i="11"/>
  <c r="U36" i="15" s="1"/>
  <c r="AR41" i="12"/>
  <c r="AD36" i="15" s="1"/>
  <c r="AR39" i="11"/>
  <c r="U34" i="15" s="1"/>
  <c r="AR39" i="12"/>
  <c r="AD34" i="15" s="1"/>
  <c r="AR37" i="11"/>
  <c r="U32" i="15" s="1"/>
  <c r="AR37" i="12"/>
  <c r="AD32" i="15" s="1"/>
  <c r="L30" i="15"/>
  <c r="AR35" i="11"/>
  <c r="U30" i="15" s="1"/>
  <c r="AR35" i="12"/>
  <c r="AD30" i="15" s="1"/>
  <c r="AR33" i="11"/>
  <c r="U28" i="15" s="1"/>
  <c r="AR33" i="12"/>
  <c r="AD28" i="15" s="1"/>
  <c r="AR31" i="11"/>
  <c r="U26" i="15" s="1"/>
  <c r="L22" i="15"/>
  <c r="AR27" i="11"/>
  <c r="U22" i="15" s="1"/>
  <c r="AR25" i="11"/>
  <c r="U20" i="15" s="1"/>
  <c r="AR23" i="11"/>
  <c r="U18" i="15" s="1"/>
  <c r="AR19" i="12"/>
  <c r="AD14" i="15" s="1"/>
  <c r="AR17" i="11"/>
  <c r="U12" i="15" s="1"/>
  <c r="AR17" i="12"/>
  <c r="AD12" i="15" s="1"/>
  <c r="T12" i="12"/>
  <c r="T13" i="12" s="1"/>
  <c r="S12" i="12"/>
  <c r="S13" i="12" s="1"/>
  <c r="U12" i="11"/>
  <c r="U13" i="11" s="1"/>
  <c r="AK8" i="12"/>
  <c r="AG8" i="12"/>
  <c r="AG8" i="11"/>
  <c r="AG8" i="6"/>
  <c r="AC8" i="6"/>
  <c r="O47" i="15"/>
  <c r="O45" i="15"/>
  <c r="O43" i="15"/>
  <c r="O41" i="15"/>
  <c r="O39" i="15"/>
  <c r="O37" i="15"/>
  <c r="O35" i="15"/>
  <c r="O33" i="15"/>
  <c r="O31" i="15"/>
  <c r="O27" i="15"/>
  <c r="O21" i="15"/>
  <c r="O19" i="15"/>
  <c r="O17" i="15"/>
  <c r="O13" i="15"/>
  <c r="O11" i="15"/>
  <c r="AA47" i="15"/>
  <c r="Z47" i="15"/>
  <c r="X47" i="15"/>
  <c r="AA45" i="15"/>
  <c r="Z45" i="15"/>
  <c r="X45" i="15"/>
  <c r="Z43" i="15"/>
  <c r="X43" i="15"/>
  <c r="AA41" i="15"/>
  <c r="Z41" i="15"/>
  <c r="X41" i="15"/>
  <c r="AA39" i="15"/>
  <c r="X39" i="15"/>
  <c r="AA37" i="15"/>
  <c r="Z37" i="15"/>
  <c r="X37" i="15"/>
  <c r="Z35" i="15"/>
  <c r="X35" i="15"/>
  <c r="AA33" i="15"/>
  <c r="Z33" i="15"/>
  <c r="X33" i="15"/>
  <c r="AA31" i="15"/>
  <c r="X31" i="15"/>
  <c r="AA29" i="15"/>
  <c r="Z29" i="15"/>
  <c r="X29" i="15"/>
  <c r="X27" i="15"/>
  <c r="AA23" i="15"/>
  <c r="Z23" i="15"/>
  <c r="X23" i="15"/>
  <c r="AA21" i="15"/>
  <c r="Z19" i="15"/>
  <c r="X19" i="15"/>
  <c r="AA17" i="15"/>
  <c r="Z17" i="15"/>
  <c r="X17" i="15"/>
  <c r="AA15" i="15"/>
  <c r="X15" i="15"/>
  <c r="Z13" i="15"/>
  <c r="X13" i="15"/>
  <c r="AI12" i="12"/>
  <c r="AI13" i="12" s="1"/>
  <c r="AH12" i="12"/>
  <c r="AH13" i="12" s="1"/>
  <c r="AG12" i="12"/>
  <c r="AG13" i="12" s="1"/>
  <c r="AF12" i="12"/>
  <c r="AF13" i="12" s="1"/>
  <c r="AE12" i="12"/>
  <c r="AE13" i="12" s="1"/>
  <c r="AD12" i="12"/>
  <c r="AD13" i="12" s="1"/>
  <c r="AC12" i="12"/>
  <c r="AC13" i="12" s="1"/>
  <c r="AB12" i="12"/>
  <c r="AB13" i="12" s="1"/>
  <c r="AA12" i="12"/>
  <c r="AA13" i="12" s="1"/>
  <c r="Z12" i="12"/>
  <c r="Z13" i="12" s="1"/>
  <c r="Y12" i="12"/>
  <c r="Y13" i="12" s="1"/>
  <c r="X12" i="12"/>
  <c r="X13" i="12" s="1"/>
  <c r="W12" i="12"/>
  <c r="W13" i="12" s="1"/>
  <c r="V12" i="12"/>
  <c r="V13" i="12" s="1"/>
  <c r="U12" i="12"/>
  <c r="U13" i="12" s="1"/>
  <c r="Q12" i="12"/>
  <c r="Q13" i="12" s="1"/>
  <c r="P12" i="12"/>
  <c r="P13" i="12" s="1"/>
  <c r="O12" i="12"/>
  <c r="O13" i="12" s="1"/>
  <c r="N12" i="12"/>
  <c r="N13" i="12" s="1"/>
  <c r="M12" i="12"/>
  <c r="M13" i="12" s="1"/>
  <c r="L12" i="12"/>
  <c r="L13" i="12" s="1"/>
  <c r="K12" i="12"/>
  <c r="K13" i="12" s="1"/>
  <c r="J12" i="12"/>
  <c r="J13" i="12" s="1"/>
  <c r="R47" i="15"/>
  <c r="Q47" i="15"/>
  <c r="R45" i="15"/>
  <c r="Q45" i="15"/>
  <c r="R43" i="15"/>
  <c r="Q43" i="15"/>
  <c r="R41" i="15"/>
  <c r="Q41" i="15"/>
  <c r="Q39" i="15"/>
  <c r="R37" i="15"/>
  <c r="Q37" i="15"/>
  <c r="R35" i="15"/>
  <c r="R33" i="15"/>
  <c r="R31" i="15"/>
  <c r="R27" i="15"/>
  <c r="Q25" i="15"/>
  <c r="R19" i="15"/>
  <c r="Q19" i="15"/>
  <c r="R17" i="15"/>
  <c r="Q17" i="15"/>
  <c r="R15" i="15"/>
  <c r="Q15" i="15"/>
  <c r="R13" i="15"/>
  <c r="Q13" i="15"/>
  <c r="Q11" i="15"/>
  <c r="AI12" i="11"/>
  <c r="AI13" i="11" s="1"/>
  <c r="AH12" i="11"/>
  <c r="AH13" i="11" s="1"/>
  <c r="AG12" i="11"/>
  <c r="AG13" i="11" s="1"/>
  <c r="AF12" i="11"/>
  <c r="AF13" i="11" s="1"/>
  <c r="AE12" i="11"/>
  <c r="AE13" i="11" s="1"/>
  <c r="AD12" i="11"/>
  <c r="AD13" i="11" s="1"/>
  <c r="AC12" i="11"/>
  <c r="AC13" i="11" s="1"/>
  <c r="AB12" i="11"/>
  <c r="AB13" i="11" s="1"/>
  <c r="AA12" i="11"/>
  <c r="AA13" i="11" s="1"/>
  <c r="Z12" i="11"/>
  <c r="Z13" i="11" s="1"/>
  <c r="Y12" i="11"/>
  <c r="Y13" i="11" s="1"/>
  <c r="X12" i="11"/>
  <c r="X13" i="11" s="1"/>
  <c r="T12" i="11"/>
  <c r="T13" i="11" s="1"/>
  <c r="S12" i="11"/>
  <c r="S13" i="11" s="1"/>
  <c r="R12" i="11"/>
  <c r="R13" i="11" s="1"/>
  <c r="Q12" i="11"/>
  <c r="Q13" i="11" s="1"/>
  <c r="P12" i="11"/>
  <c r="P13" i="11" s="1"/>
  <c r="O12" i="11"/>
  <c r="O13" i="11" s="1"/>
  <c r="N12" i="11"/>
  <c r="N13" i="11" s="1"/>
  <c r="M12" i="11"/>
  <c r="M13" i="11" s="1"/>
  <c r="L12" i="11"/>
  <c r="L13" i="11" s="1"/>
  <c r="K12" i="11"/>
  <c r="K13" i="11" s="1"/>
  <c r="J12" i="11"/>
  <c r="J13" i="11" s="1"/>
  <c r="I12" i="11"/>
  <c r="I13" i="11" s="1"/>
  <c r="AI12" i="6"/>
  <c r="AI13" i="6" s="1"/>
  <c r="AH12" i="6"/>
  <c r="AH13" i="6" s="1"/>
  <c r="AG12" i="6"/>
  <c r="AG13" i="6" s="1"/>
  <c r="AF12" i="6"/>
  <c r="AF13" i="6" s="1"/>
  <c r="AE12" i="6"/>
  <c r="AE13" i="6" s="1"/>
  <c r="X21" i="15"/>
  <c r="Z21" i="15"/>
  <c r="Q27" i="15"/>
  <c r="I47" i="15"/>
  <c r="H47" i="15"/>
  <c r="F47" i="15"/>
  <c r="I45" i="15"/>
  <c r="AD12" i="6"/>
  <c r="AD13" i="6" s="1"/>
  <c r="AC12" i="6"/>
  <c r="AC13" i="6" s="1"/>
  <c r="AB12" i="6"/>
  <c r="AB13" i="6" s="1"/>
  <c r="AA12" i="6"/>
  <c r="AA13" i="6" s="1"/>
  <c r="Z12" i="6"/>
  <c r="Z13" i="6" s="1"/>
  <c r="Y12" i="6"/>
  <c r="Y13" i="6" s="1"/>
  <c r="X12" i="6"/>
  <c r="X13" i="6" s="1"/>
  <c r="W12" i="6"/>
  <c r="W13" i="6" s="1"/>
  <c r="V12" i="6"/>
  <c r="V13" i="6" s="1"/>
  <c r="U12" i="6"/>
  <c r="U13" i="6" s="1"/>
  <c r="T12" i="6"/>
  <c r="T13" i="6" s="1"/>
  <c r="S12" i="6"/>
  <c r="S13" i="6" s="1"/>
  <c r="R12" i="6"/>
  <c r="R13" i="6" s="1"/>
  <c r="Q12" i="6"/>
  <c r="Q13" i="6" s="1"/>
  <c r="P12" i="6"/>
  <c r="P13" i="6" s="1"/>
  <c r="O12" i="6"/>
  <c r="O13" i="6" s="1"/>
  <c r="N12" i="6"/>
  <c r="N13" i="6" s="1"/>
  <c r="M12" i="6"/>
  <c r="M13" i="6" s="1"/>
  <c r="L12" i="6"/>
  <c r="L13" i="6" s="1"/>
  <c r="K12" i="6"/>
  <c r="K13" i="6" s="1"/>
  <c r="J12" i="6"/>
  <c r="J13" i="6" s="1"/>
  <c r="I19" i="15"/>
  <c r="I39" i="15"/>
  <c r="R29" i="15"/>
  <c r="O15" i="15"/>
  <c r="X11" i="15"/>
  <c r="AA11" i="15"/>
  <c r="Q21" i="15"/>
  <c r="R21" i="15"/>
  <c r="Q23" i="15"/>
  <c r="R23" i="15"/>
  <c r="O23" i="15"/>
  <c r="X25" i="15"/>
  <c r="Z25" i="15"/>
  <c r="AA27" i="15"/>
  <c r="Y27" i="15"/>
  <c r="H25" i="15"/>
  <c r="L14" i="15"/>
  <c r="AG3" i="11"/>
  <c r="H15" i="15"/>
  <c r="AK68" i="6" l="1"/>
  <c r="AC6" i="6" s="1"/>
  <c r="I9" i="15"/>
  <c r="AG6" i="12"/>
  <c r="Z9" i="15"/>
  <c r="Z11" i="15"/>
  <c r="Y11" i="15"/>
  <c r="AC5" i="6"/>
  <c r="AC4" i="6" s="1"/>
  <c r="Y33" i="15"/>
  <c r="Y9" i="15"/>
  <c r="Y41" i="15"/>
  <c r="Y45" i="15"/>
  <c r="Y17" i="15"/>
  <c r="AG3" i="6"/>
  <c r="Y21" i="15"/>
  <c r="Y29" i="15"/>
  <c r="Y25" i="15"/>
  <c r="Y37" i="15"/>
  <c r="Z31" i="15"/>
  <c r="Y31" i="15"/>
  <c r="AA43" i="15"/>
  <c r="Y43" i="15"/>
  <c r="AG5" i="12"/>
  <c r="AA35" i="15"/>
  <c r="Y35" i="15"/>
  <c r="Z39" i="15"/>
  <c r="Y39" i="15"/>
  <c r="AA13" i="15"/>
  <c r="Y13" i="15"/>
  <c r="Y15" i="15"/>
  <c r="Z15" i="15"/>
  <c r="AA19" i="15"/>
  <c r="Y19" i="15"/>
  <c r="Y23" i="15"/>
  <c r="Y47" i="15"/>
  <c r="P25" i="15"/>
  <c r="P37" i="15"/>
  <c r="P19" i="15"/>
  <c r="P9" i="15"/>
  <c r="P13" i="15"/>
  <c r="P15" i="15"/>
  <c r="P33" i="15"/>
  <c r="P41" i="15"/>
  <c r="P23" i="15"/>
  <c r="P29" i="15"/>
  <c r="AJ67" i="11"/>
  <c r="AE5" i="11" s="1"/>
  <c r="AE5" i="12" s="1"/>
  <c r="AI8" i="11"/>
  <c r="P17" i="15"/>
  <c r="Q33" i="15"/>
  <c r="P21" i="15"/>
  <c r="AE3" i="12"/>
  <c r="R25" i="15"/>
  <c r="AQ51" i="11"/>
  <c r="Q31" i="15"/>
  <c r="P31" i="15"/>
  <c r="R11" i="15"/>
  <c r="P11" i="15"/>
  <c r="Q35" i="15"/>
  <c r="P35" i="15"/>
  <c r="R39" i="15"/>
  <c r="P39" i="15"/>
  <c r="Q29" i="15"/>
  <c r="P27" i="15"/>
  <c r="P47" i="15"/>
  <c r="P43" i="15"/>
  <c r="P45" i="15"/>
  <c r="AC3" i="11"/>
  <c r="AK16" i="6"/>
  <c r="G60" i="6"/>
  <c r="AK60" i="6" s="1"/>
  <c r="AC3" i="12"/>
  <c r="AE8" i="6" l="1"/>
  <c r="AI6" i="6"/>
  <c r="AI3" i="6"/>
  <c r="AK8" i="6"/>
  <c r="AI3" i="11"/>
  <c r="AI3" i="12"/>
  <c r="AC5" i="11"/>
  <c r="AC4" i="11"/>
  <c r="AG6" i="11"/>
  <c r="AQ19" i="12"/>
  <c r="AQ41" i="12"/>
  <c r="AQ15" i="12"/>
  <c r="AQ53" i="12"/>
  <c r="AQ27" i="12"/>
  <c r="AQ17" i="12"/>
  <c r="AQ39" i="12"/>
  <c r="AQ37" i="12"/>
  <c r="AQ35" i="12"/>
  <c r="AQ45" i="12"/>
  <c r="AQ51" i="12"/>
  <c r="AQ43" i="12"/>
  <c r="AQ31" i="12"/>
  <c r="AQ33" i="12"/>
  <c r="AQ21" i="12"/>
  <c r="AQ25" i="12"/>
  <c r="AQ29" i="12"/>
  <c r="AS29" i="12" s="1"/>
  <c r="AQ47" i="12"/>
  <c r="AQ23" i="12"/>
  <c r="AQ49" i="12"/>
  <c r="AG5" i="11"/>
  <c r="AG5" i="6"/>
  <c r="AG4" i="12"/>
  <c r="AE6" i="12"/>
  <c r="AI8" i="12" s="1"/>
  <c r="AE5" i="6"/>
  <c r="AE4" i="11"/>
  <c r="AE4" i="6" s="1"/>
  <c r="AQ33" i="11"/>
  <c r="AS33" i="11" s="1"/>
  <c r="V28" i="15" s="1"/>
  <c r="AQ17" i="11"/>
  <c r="T12" i="15" s="1"/>
  <c r="AQ29" i="11"/>
  <c r="T24" i="15" s="1"/>
  <c r="AQ19" i="11"/>
  <c r="T14" i="15" s="1"/>
  <c r="AQ35" i="11"/>
  <c r="T30" i="15" s="1"/>
  <c r="AQ31" i="11"/>
  <c r="T26" i="15" s="1"/>
  <c r="AQ39" i="11"/>
  <c r="V34" i="15" s="1"/>
  <c r="AQ21" i="11"/>
  <c r="AS21" i="11" s="1"/>
  <c r="V16" i="15" s="1"/>
  <c r="AQ23" i="11"/>
  <c r="AS23" i="11" s="1"/>
  <c r="V18" i="15" s="1"/>
  <c r="AQ43" i="11"/>
  <c r="AS43" i="11" s="1"/>
  <c r="V38" i="15" s="1"/>
  <c r="AQ37" i="11"/>
  <c r="AS37" i="11" s="1"/>
  <c r="V32" i="15" s="1"/>
  <c r="AQ47" i="11"/>
  <c r="AS47" i="11" s="1"/>
  <c r="V42" i="15" s="1"/>
  <c r="AQ27" i="11"/>
  <c r="T22" i="15" s="1"/>
  <c r="AQ49" i="11"/>
  <c r="T44" i="15" s="1"/>
  <c r="AQ53" i="11"/>
  <c r="T48" i="15" s="1"/>
  <c r="AQ15" i="11"/>
  <c r="AQ25" i="11"/>
  <c r="AS25" i="11" s="1"/>
  <c r="V20" i="15" s="1"/>
  <c r="AQ45" i="11"/>
  <c r="T40" i="15" s="1"/>
  <c r="AQ41" i="11"/>
  <c r="AS41" i="11" s="1"/>
  <c r="V36" i="15" s="1"/>
  <c r="T46" i="15"/>
  <c r="AS51" i="11"/>
  <c r="V46" i="15" s="1"/>
  <c r="AC5" i="12"/>
  <c r="AI5" i="12" s="1"/>
  <c r="AQ29" i="6"/>
  <c r="AQ21" i="6"/>
  <c r="AQ27" i="6"/>
  <c r="AQ31" i="6"/>
  <c r="AQ53" i="6"/>
  <c r="AQ37" i="6"/>
  <c r="AQ35" i="6"/>
  <c r="AQ19" i="6"/>
  <c r="AQ41" i="6"/>
  <c r="AQ33" i="6"/>
  <c r="AQ49" i="6"/>
  <c r="AQ51" i="6"/>
  <c r="AQ15" i="6"/>
  <c r="AQ23" i="6"/>
  <c r="AQ47" i="6"/>
  <c r="T51" i="15"/>
  <c r="AC51" i="15"/>
  <c r="AQ39" i="6"/>
  <c r="AQ43" i="6"/>
  <c r="AQ45" i="6"/>
  <c r="K51" i="15"/>
  <c r="AQ25" i="6"/>
  <c r="AQ17" i="6"/>
  <c r="X3" i="15"/>
  <c r="AC6" i="12"/>
  <c r="AE8" i="12" s="1"/>
  <c r="AC6" i="11"/>
  <c r="AS15" i="6" l="1"/>
  <c r="AT15" i="12"/>
  <c r="T10" i="15"/>
  <c r="AS15" i="11"/>
  <c r="AI6" i="12"/>
  <c r="AE4" i="12"/>
  <c r="AI5" i="11"/>
  <c r="AM8" i="11"/>
  <c r="AI6" i="11"/>
  <c r="AC4" i="12"/>
  <c r="AI5" i="6"/>
  <c r="AC42" i="15"/>
  <c r="AS47" i="12"/>
  <c r="AE42" i="15" s="1"/>
  <c r="AC46" i="15"/>
  <c r="AS51" i="12"/>
  <c r="AE46" i="15" s="1"/>
  <c r="AC32" i="15"/>
  <c r="AS37" i="12"/>
  <c r="AE32" i="15" s="1"/>
  <c r="AC48" i="15"/>
  <c r="AS53" i="12"/>
  <c r="AE48" i="15" s="1"/>
  <c r="AE24" i="15"/>
  <c r="AC24" i="15"/>
  <c r="AC28" i="15"/>
  <c r="AS33" i="12"/>
  <c r="AE28" i="15" s="1"/>
  <c r="AS45" i="12"/>
  <c r="AE40" i="15" s="1"/>
  <c r="AC40" i="15"/>
  <c r="AS39" i="12"/>
  <c r="AE34" i="15" s="1"/>
  <c r="AC34" i="15"/>
  <c r="AC10" i="15"/>
  <c r="AE10" i="15"/>
  <c r="AS49" i="12"/>
  <c r="AE44" i="15" s="1"/>
  <c r="AC44" i="15"/>
  <c r="AS25" i="12"/>
  <c r="AE20" i="15" s="1"/>
  <c r="AC20" i="15"/>
  <c r="AC26" i="15"/>
  <c r="AS31" i="12"/>
  <c r="AE26" i="15" s="1"/>
  <c r="AS35" i="12"/>
  <c r="AE30" i="15" s="1"/>
  <c r="AC30" i="15"/>
  <c r="AS17" i="12"/>
  <c r="AE12" i="15" s="1"/>
  <c r="AC12" i="15"/>
  <c r="AS41" i="12"/>
  <c r="AE36" i="15" s="1"/>
  <c r="AC36" i="15"/>
  <c r="AG4" i="6"/>
  <c r="AI4" i="6" s="1"/>
  <c r="AG4" i="11"/>
  <c r="AI4" i="11" s="1"/>
  <c r="AC18" i="15"/>
  <c r="AS23" i="12"/>
  <c r="AE18" i="15" s="1"/>
  <c r="AS21" i="12"/>
  <c r="AE16" i="15" s="1"/>
  <c r="AC16" i="15"/>
  <c r="AS43" i="12"/>
  <c r="AE38" i="15" s="1"/>
  <c r="AC38" i="15"/>
  <c r="AC22" i="15"/>
  <c r="AS27" i="12"/>
  <c r="AE22" i="15" s="1"/>
  <c r="AS19" i="12"/>
  <c r="AE14" i="15" s="1"/>
  <c r="AC14" i="15"/>
  <c r="T36" i="15"/>
  <c r="T32" i="15"/>
  <c r="AS19" i="11"/>
  <c r="V14" i="15" s="1"/>
  <c r="T16" i="15"/>
  <c r="T28" i="15"/>
  <c r="T20" i="15"/>
  <c r="T18" i="15"/>
  <c r="AS17" i="11"/>
  <c r="V12" i="15" s="1"/>
  <c r="AS49" i="11"/>
  <c r="V44" i="15" s="1"/>
  <c r="T34" i="15"/>
  <c r="AS45" i="11"/>
  <c r="V40" i="15" s="1"/>
  <c r="T42" i="15"/>
  <c r="AS35" i="11"/>
  <c r="V30" i="15" s="1"/>
  <c r="AS53" i="11"/>
  <c r="V48" i="15" s="1"/>
  <c r="AS29" i="11"/>
  <c r="V24" i="15" s="1"/>
  <c r="T38" i="15"/>
  <c r="V10" i="15"/>
  <c r="AS31" i="11"/>
  <c r="V26" i="15" s="1"/>
  <c r="AS27" i="11"/>
  <c r="V22" i="15" s="1"/>
  <c r="AS17" i="6"/>
  <c r="M12" i="15" s="1"/>
  <c r="AT17" i="12"/>
  <c r="AF12" i="15" s="1"/>
  <c r="AG12" i="15" s="1"/>
  <c r="K12" i="15"/>
  <c r="AT17" i="11"/>
  <c r="W12" i="15" s="1"/>
  <c r="AT17" i="6"/>
  <c r="N12" i="15" s="1"/>
  <c r="AT43" i="11"/>
  <c r="W38" i="15" s="1"/>
  <c r="AS43" i="6"/>
  <c r="M38" i="15" s="1"/>
  <c r="AT43" i="6"/>
  <c r="N38" i="15" s="1"/>
  <c r="K38" i="15"/>
  <c r="AT43" i="12"/>
  <c r="AF38" i="15" s="1"/>
  <c r="AG38" i="15" s="1"/>
  <c r="AT47" i="11"/>
  <c r="W42" i="15" s="1"/>
  <c r="AT47" i="6"/>
  <c r="N42" i="15" s="1"/>
  <c r="K42" i="15"/>
  <c r="AT47" i="12"/>
  <c r="AF42" i="15" s="1"/>
  <c r="AG42" i="15" s="1"/>
  <c r="AS47" i="6"/>
  <c r="M42" i="15" s="1"/>
  <c r="AS49" i="6"/>
  <c r="M44" i="15" s="1"/>
  <c r="AT49" i="6"/>
  <c r="N44" i="15" s="1"/>
  <c r="K44" i="15"/>
  <c r="AT49" i="12"/>
  <c r="AF44" i="15" s="1"/>
  <c r="AG44" i="15" s="1"/>
  <c r="AT49" i="11"/>
  <c r="W44" i="15" s="1"/>
  <c r="AS35" i="6"/>
  <c r="M30" i="15" s="1"/>
  <c r="K30" i="15"/>
  <c r="AT35" i="6"/>
  <c r="N30" i="15" s="1"/>
  <c r="AT35" i="12"/>
  <c r="AF30" i="15" s="1"/>
  <c r="AG30" i="15" s="1"/>
  <c r="AT35" i="11"/>
  <c r="W30" i="15" s="1"/>
  <c r="AT27" i="11"/>
  <c r="W22" i="15" s="1"/>
  <c r="AS27" i="6"/>
  <c r="M22" i="15" s="1"/>
  <c r="AT27" i="6"/>
  <c r="N22" i="15" s="1"/>
  <c r="AT27" i="12"/>
  <c r="AF22" i="15" s="1"/>
  <c r="AG22" i="15" s="1"/>
  <c r="K22" i="15"/>
  <c r="AE8" i="11"/>
  <c r="AT25" i="12"/>
  <c r="AF20" i="15" s="1"/>
  <c r="AG20" i="15" s="1"/>
  <c r="AT25" i="6"/>
  <c r="N20" i="15" s="1"/>
  <c r="K20" i="15"/>
  <c r="AS25" i="6"/>
  <c r="M20" i="15" s="1"/>
  <c r="AT25" i="11"/>
  <c r="W20" i="15" s="1"/>
  <c r="AT39" i="11"/>
  <c r="W34" i="15" s="1"/>
  <c r="K34" i="15"/>
  <c r="AS39" i="6"/>
  <c r="M34" i="15" s="1"/>
  <c r="AT39" i="12"/>
  <c r="AF34" i="15" s="1"/>
  <c r="AG34" i="15" s="1"/>
  <c r="AT39" i="6"/>
  <c r="N34" i="15" s="1"/>
  <c r="AT23" i="12"/>
  <c r="AF18" i="15" s="1"/>
  <c r="AG18" i="15" s="1"/>
  <c r="K18" i="15"/>
  <c r="AS23" i="6"/>
  <c r="M18" i="15" s="1"/>
  <c r="AT23" i="11"/>
  <c r="W18" i="15" s="1"/>
  <c r="AT23" i="6"/>
  <c r="N18" i="15" s="1"/>
  <c r="AT33" i="11"/>
  <c r="W28" i="15" s="1"/>
  <c r="AS33" i="6"/>
  <c r="M28" i="15" s="1"/>
  <c r="K28" i="15"/>
  <c r="AT33" i="6"/>
  <c r="N28" i="15" s="1"/>
  <c r="AT33" i="12"/>
  <c r="AF28" i="15" s="1"/>
  <c r="AG28" i="15" s="1"/>
  <c r="AT37" i="6"/>
  <c r="N32" i="15" s="1"/>
  <c r="AS37" i="6"/>
  <c r="M32" i="15" s="1"/>
  <c r="AT37" i="11"/>
  <c r="W32" i="15" s="1"/>
  <c r="K32" i="15"/>
  <c r="AT37" i="12"/>
  <c r="AF32" i="15" s="1"/>
  <c r="AG32" i="15" s="1"/>
  <c r="M10" i="15"/>
  <c r="AT15" i="11"/>
  <c r="W10" i="15" s="1"/>
  <c r="AT15" i="6"/>
  <c r="N10" i="15" s="1"/>
  <c r="K10" i="15"/>
  <c r="AF10" i="15"/>
  <c r="AG10" i="15" s="1"/>
  <c r="AT41" i="11"/>
  <c r="W36" i="15" s="1"/>
  <c r="AT41" i="6"/>
  <c r="N36" i="15" s="1"/>
  <c r="AS41" i="6"/>
  <c r="M36" i="15" s="1"/>
  <c r="AT41" i="12"/>
  <c r="AF36" i="15" s="1"/>
  <c r="AG36" i="15" s="1"/>
  <c r="K36" i="15"/>
  <c r="AT53" i="12"/>
  <c r="AF48" i="15" s="1"/>
  <c r="AG48" i="15" s="1"/>
  <c r="K48" i="15"/>
  <c r="AT53" i="6"/>
  <c r="N48" i="15" s="1"/>
  <c r="AS53" i="6"/>
  <c r="M48" i="15" s="1"/>
  <c r="AT53" i="11"/>
  <c r="W48" i="15" s="1"/>
  <c r="AT21" i="6"/>
  <c r="N16" i="15" s="1"/>
  <c r="K16" i="15"/>
  <c r="AS21" i="6"/>
  <c r="M16" i="15" s="1"/>
  <c r="AT21" i="12"/>
  <c r="AF16" i="15" s="1"/>
  <c r="AG16" i="15" s="1"/>
  <c r="AT21" i="11"/>
  <c r="W16" i="15" s="1"/>
  <c r="AS45" i="6"/>
  <c r="M40" i="15" s="1"/>
  <c r="K40" i="15"/>
  <c r="AT45" i="6"/>
  <c r="N40" i="15" s="1"/>
  <c r="AT45" i="11"/>
  <c r="W40" i="15" s="1"/>
  <c r="AT45" i="12"/>
  <c r="AF40" i="15" s="1"/>
  <c r="AG40" i="15" s="1"/>
  <c r="AT51" i="6"/>
  <c r="N46" i="15" s="1"/>
  <c r="K46" i="15"/>
  <c r="AS51" i="6"/>
  <c r="M46" i="15" s="1"/>
  <c r="AT51" i="11"/>
  <c r="W46" i="15" s="1"/>
  <c r="AT51" i="12"/>
  <c r="AF46" i="15" s="1"/>
  <c r="AG46" i="15" s="1"/>
  <c r="AS19" i="6"/>
  <c r="M14" i="15" s="1"/>
  <c r="AT19" i="12"/>
  <c r="AF14" i="15" s="1"/>
  <c r="AG14" i="15" s="1"/>
  <c r="AT19" i="6"/>
  <c r="N14" i="15" s="1"/>
  <c r="K14" i="15"/>
  <c r="AT19" i="11"/>
  <c r="W14" i="15" s="1"/>
  <c r="AS31" i="6"/>
  <c r="M26" i="15" s="1"/>
  <c r="K26" i="15"/>
  <c r="AT31" i="6"/>
  <c r="N26" i="15" s="1"/>
  <c r="AT31" i="11"/>
  <c r="W26" i="15" s="1"/>
  <c r="AT31" i="12"/>
  <c r="AF26" i="15" s="1"/>
  <c r="AG26" i="15" s="1"/>
  <c r="AT29" i="11"/>
  <c r="W24" i="15" s="1"/>
  <c r="K24" i="15"/>
  <c r="AT29" i="12"/>
  <c r="AF24" i="15" s="1"/>
  <c r="AG24" i="15" s="1"/>
  <c r="AT29" i="6"/>
  <c r="N24" i="15" s="1"/>
  <c r="AS29" i="6"/>
  <c r="M24" i="15" s="1"/>
  <c r="AI4" i="12" l="1"/>
</calcChain>
</file>

<file path=xl/sharedStrings.xml><?xml version="1.0" encoding="utf-8"?>
<sst xmlns="http://schemas.openxmlformats.org/spreadsheetml/2006/main" count="795" uniqueCount="88">
  <si>
    <t>番号</t>
    <rPh sb="0" eb="2">
      <t>バンゴウ</t>
    </rPh>
    <phoneticPr fontId="2"/>
  </si>
  <si>
    <t>氏　　名</t>
    <rPh sb="0" eb="1">
      <t>シ</t>
    </rPh>
    <rPh sb="3" eb="4">
      <t>メイ</t>
    </rPh>
    <phoneticPr fontId="2"/>
  </si>
  <si>
    <t>出欠</t>
    <rPh sb="0" eb="1">
      <t>シュツ</t>
    </rPh>
    <phoneticPr fontId="1"/>
  </si>
  <si>
    <t>○</t>
    <phoneticPr fontId="1"/>
  </si>
  <si>
    <t>：欠席</t>
    <rPh sb="1" eb="3">
      <t>ケッセキ</t>
    </rPh>
    <phoneticPr fontId="1"/>
  </si>
  <si>
    <t>／</t>
    <phoneticPr fontId="1"/>
  </si>
  <si>
    <t>：出席</t>
    <rPh sb="1" eb="2">
      <t>シュツ</t>
    </rPh>
    <rPh sb="2" eb="3">
      <t>セキ</t>
    </rPh>
    <phoneticPr fontId="1"/>
  </si>
  <si>
    <t>：早退</t>
    <rPh sb="1" eb="3">
      <t>ソウタイ</t>
    </rPh>
    <phoneticPr fontId="1"/>
  </si>
  <si>
    <t>：遅刻</t>
    <rPh sb="1" eb="3">
      <t>チコク</t>
    </rPh>
    <phoneticPr fontId="1"/>
  </si>
  <si>
    <t>出席者数</t>
    <rPh sb="0" eb="1">
      <t>シュツ</t>
    </rPh>
    <rPh sb="1" eb="2">
      <t>セキ</t>
    </rPh>
    <rPh sb="2" eb="3">
      <t>シャ</t>
    </rPh>
    <rPh sb="3" eb="4">
      <t>スウ</t>
    </rPh>
    <phoneticPr fontId="1"/>
  </si>
  <si>
    <t>早退者数</t>
    <rPh sb="0" eb="2">
      <t>ソウタイ</t>
    </rPh>
    <rPh sb="2" eb="3">
      <t>シャ</t>
    </rPh>
    <rPh sb="3" eb="4">
      <t>スウ</t>
    </rPh>
    <phoneticPr fontId="1"/>
  </si>
  <si>
    <t>遅刻者数</t>
    <rPh sb="0" eb="2">
      <t>チコク</t>
    </rPh>
    <rPh sb="2" eb="3">
      <t>シャ</t>
    </rPh>
    <rPh sb="3" eb="4">
      <t>スウ</t>
    </rPh>
    <phoneticPr fontId="1"/>
  </si>
  <si>
    <t>欠席者数</t>
    <rPh sb="0" eb="3">
      <t>ケッセキシャ</t>
    </rPh>
    <rPh sb="3" eb="4">
      <t>スウ</t>
    </rPh>
    <phoneticPr fontId="1"/>
  </si>
  <si>
    <t>集計</t>
    <rPh sb="0" eb="2">
      <t>シュウケイ</t>
    </rPh>
    <phoneticPr fontId="1"/>
  </si>
  <si>
    <t>合計</t>
    <phoneticPr fontId="1"/>
  </si>
  <si>
    <t>受講生出席簿　</t>
    <rPh sb="0" eb="3">
      <t>ジュコウセイ</t>
    </rPh>
    <rPh sb="3" eb="4">
      <t>シュツ</t>
    </rPh>
    <rPh sb="4" eb="5">
      <t>セキ</t>
    </rPh>
    <rPh sb="5" eb="6">
      <t>ボ</t>
    </rPh>
    <phoneticPr fontId="1"/>
  </si>
  <si>
    <t>H</t>
    <phoneticPr fontId="1"/>
  </si>
  <si>
    <t>H</t>
    <phoneticPr fontId="1"/>
  </si>
  <si>
    <t>欠席H</t>
    <rPh sb="0" eb="2">
      <t>ケッセキ</t>
    </rPh>
    <phoneticPr fontId="1"/>
  </si>
  <si>
    <t>今日までの出席H</t>
    <rPh sb="0" eb="2">
      <t>キョウ</t>
    </rPh>
    <rPh sb="5" eb="6">
      <t>シュツ</t>
    </rPh>
    <rPh sb="6" eb="7">
      <t>セキ</t>
    </rPh>
    <phoneticPr fontId="1"/>
  </si>
  <si>
    <t>日程</t>
    <rPh sb="0" eb="1">
      <t>ニチ</t>
    </rPh>
    <rPh sb="1" eb="2">
      <t>ホド</t>
    </rPh>
    <phoneticPr fontId="1"/>
  </si>
  <si>
    <t>訓練時数</t>
    <rPh sb="0" eb="2">
      <t>クンレン</t>
    </rPh>
    <rPh sb="2" eb="3">
      <t>ジ</t>
    </rPh>
    <rPh sb="3" eb="4">
      <t>スウ</t>
    </rPh>
    <phoneticPr fontId="1"/>
  </si>
  <si>
    <t>訓練時間</t>
    <rPh sb="0" eb="2">
      <t>クンレン</t>
    </rPh>
    <rPh sb="2" eb="4">
      <t>ジカン</t>
    </rPh>
    <phoneticPr fontId="1"/>
  </si>
  <si>
    <t>受講生出席簿(集計表)　</t>
    <rPh sb="0" eb="3">
      <t>ジュコウセイ</t>
    </rPh>
    <rPh sb="3" eb="4">
      <t>シュツ</t>
    </rPh>
    <rPh sb="4" eb="5">
      <t>セキ</t>
    </rPh>
    <rPh sb="5" eb="6">
      <t>ボ</t>
    </rPh>
    <rPh sb="7" eb="9">
      <t>シュウケイ</t>
    </rPh>
    <rPh sb="9" eb="10">
      <t>ヒョウ</t>
    </rPh>
    <phoneticPr fontId="1"/>
  </si>
  <si>
    <t>H</t>
    <phoneticPr fontId="2"/>
  </si>
  <si>
    <t>入学式修了式は含めない</t>
    <rPh sb="0" eb="3">
      <t>ニュウガクシキ</t>
    </rPh>
    <rPh sb="3" eb="5">
      <t>シュウリョウ</t>
    </rPh>
    <rPh sb="5" eb="6">
      <t>シキ</t>
    </rPh>
    <rPh sb="7" eb="8">
      <t>フク</t>
    </rPh>
    <phoneticPr fontId="2"/>
  </si>
  <si>
    <t>在籍者数</t>
    <rPh sb="0" eb="1">
      <t>ザイ</t>
    </rPh>
    <rPh sb="1" eb="2">
      <t>セキ</t>
    </rPh>
    <rPh sb="2" eb="3">
      <t>シャ</t>
    </rPh>
    <rPh sb="3" eb="4">
      <t>スウ</t>
    </rPh>
    <phoneticPr fontId="1"/>
  </si>
  <si>
    <t>(2H)</t>
    <phoneticPr fontId="2"/>
  </si>
  <si>
    <t>(入学式１Hは除く)</t>
    <rPh sb="1" eb="4">
      <t>ニュウガクシキ</t>
    </rPh>
    <rPh sb="7" eb="8">
      <t>ノゾ</t>
    </rPh>
    <phoneticPr fontId="1"/>
  </si>
  <si>
    <t>(修了式１Hは除く)</t>
    <rPh sb="1" eb="3">
      <t>シュウリョウ</t>
    </rPh>
    <rPh sb="3" eb="4">
      <t>シキ</t>
    </rPh>
    <rPh sb="7" eb="8">
      <t>ノゾ</t>
    </rPh>
    <phoneticPr fontId="1"/>
  </si>
  <si>
    <t>合計</t>
    <rPh sb="0" eb="2">
      <t>ゴウケイ</t>
    </rPh>
    <phoneticPr fontId="1"/>
  </si>
  <si>
    <t>行事</t>
    <rPh sb="0" eb="2">
      <t>ギョウジ</t>
    </rPh>
    <phoneticPr fontId="1"/>
  </si>
  <si>
    <t>訓練</t>
    <rPh sb="0" eb="2">
      <t>クンレン</t>
    </rPh>
    <phoneticPr fontId="1"/>
  </si>
  <si>
    <t>総合計時数</t>
    <rPh sb="0" eb="1">
      <t>ソウ</t>
    </rPh>
    <rPh sb="1" eb="3">
      <t>ゴウケイ</t>
    </rPh>
    <rPh sb="3" eb="5">
      <t>ジスウ</t>
    </rPh>
    <phoneticPr fontId="1"/>
  </si>
  <si>
    <t>うち訓練時数</t>
    <rPh sb="2" eb="4">
      <t>クンレン</t>
    </rPh>
    <rPh sb="4" eb="6">
      <t>ジスウ</t>
    </rPh>
    <phoneticPr fontId="1"/>
  </si>
  <si>
    <t>訓練</t>
    <rPh sb="0" eb="2">
      <t>クンレン</t>
    </rPh>
    <phoneticPr fontId="1"/>
  </si>
  <si>
    <t>うち行事（入学式・修了式）時数</t>
    <rPh sb="2" eb="4">
      <t>ギョウジ</t>
    </rPh>
    <rPh sb="5" eb="8">
      <t>ニュウガクシキ</t>
    </rPh>
    <rPh sb="9" eb="11">
      <t>シュウリョウ</t>
    </rPh>
    <rPh sb="11" eb="12">
      <t>シキ</t>
    </rPh>
    <rPh sb="13" eb="15">
      <t>ジスウ</t>
    </rPh>
    <phoneticPr fontId="1"/>
  </si>
  <si>
    <t>訓 練 日 数</t>
    <rPh sb="0" eb="1">
      <t>クン</t>
    </rPh>
    <rPh sb="2" eb="3">
      <t>ネリ</t>
    </rPh>
    <rPh sb="4" eb="5">
      <t>ヒ</t>
    </rPh>
    <rPh sb="6" eb="7">
      <t>カズ</t>
    </rPh>
    <phoneticPr fontId="1"/>
  </si>
  <si>
    <t>訓練日数</t>
    <rPh sb="0" eb="2">
      <t>クンレン</t>
    </rPh>
    <rPh sb="2" eb="4">
      <t>ニッスウ</t>
    </rPh>
    <phoneticPr fontId="1"/>
  </si>
  <si>
    <t>訓練時間</t>
    <rPh sb="0" eb="2">
      <t>クンレン</t>
    </rPh>
    <rPh sb="2" eb="4">
      <t>ジカン</t>
    </rPh>
    <phoneticPr fontId="2"/>
  </si>
  <si>
    <t>7月</t>
    <rPh sb="1" eb="2">
      <t>ガツ</t>
    </rPh>
    <phoneticPr fontId="2"/>
  </si>
  <si>
    <t>5月</t>
    <rPh sb="1" eb="2">
      <t>ガツ</t>
    </rPh>
    <phoneticPr fontId="2"/>
  </si>
  <si>
    <t>6月</t>
  </si>
  <si>
    <t>7月</t>
  </si>
  <si>
    <t>5月</t>
    <rPh sb="1" eb="2">
      <t>ガツ</t>
    </rPh>
    <phoneticPr fontId="1"/>
  </si>
  <si>
    <t>6月</t>
    <rPh sb="1" eb="2">
      <t>ガツ</t>
    </rPh>
    <phoneticPr fontId="2"/>
  </si>
  <si>
    <t>行事</t>
    <rPh sb="0" eb="2">
      <t>ギョウジ</t>
    </rPh>
    <phoneticPr fontId="2"/>
  </si>
  <si>
    <t>うち行事時数</t>
    <rPh sb="2" eb="4">
      <t>ギョウジ</t>
    </rPh>
    <rPh sb="4" eb="6">
      <t>ジスウ</t>
    </rPh>
    <phoneticPr fontId="1"/>
  </si>
  <si>
    <t>筑西</t>
    <rPh sb="0" eb="2">
      <t>チクセイ</t>
    </rPh>
    <phoneticPr fontId="1"/>
  </si>
  <si>
    <t>指示</t>
    <rPh sb="0" eb="2">
      <t>シジ</t>
    </rPh>
    <phoneticPr fontId="1"/>
  </si>
  <si>
    <t>下妻</t>
    <rPh sb="0" eb="2">
      <t>シモツマ</t>
    </rPh>
    <phoneticPr fontId="1"/>
  </si>
  <si>
    <t>推薦</t>
    <rPh sb="0" eb="2">
      <t>スイセン</t>
    </rPh>
    <phoneticPr fontId="1"/>
  </si>
  <si>
    <t>古河</t>
    <rPh sb="0" eb="2">
      <t>コガ</t>
    </rPh>
    <phoneticPr fontId="1"/>
  </si>
  <si>
    <t>支援</t>
    <rPh sb="0" eb="2">
      <t>シエン</t>
    </rPh>
    <phoneticPr fontId="1"/>
  </si>
  <si>
    <t>常総</t>
    <rPh sb="0" eb="2">
      <t>ジョウソウ</t>
    </rPh>
    <phoneticPr fontId="1"/>
  </si>
  <si>
    <t>土浦</t>
    <rPh sb="0" eb="2">
      <t>ツチウラ</t>
    </rPh>
    <phoneticPr fontId="1"/>
  </si>
  <si>
    <t>石岡</t>
    <rPh sb="0" eb="2">
      <t>イシオカ</t>
    </rPh>
    <phoneticPr fontId="1"/>
  </si>
  <si>
    <t>笠間</t>
    <rPh sb="0" eb="2">
      <t>カサマ</t>
    </rPh>
    <phoneticPr fontId="1"/>
  </si>
  <si>
    <t>小山</t>
    <rPh sb="0" eb="2">
      <t>オヤマ</t>
    </rPh>
    <phoneticPr fontId="1"/>
  </si>
  <si>
    <t>真岡</t>
    <rPh sb="0" eb="2">
      <t>モオカ</t>
    </rPh>
    <phoneticPr fontId="1"/>
  </si>
  <si>
    <t>水戸</t>
    <rPh sb="0" eb="2">
      <t>ミト</t>
    </rPh>
    <phoneticPr fontId="1"/>
  </si>
  <si>
    <t>春日部</t>
    <rPh sb="0" eb="3">
      <t>カスカベ</t>
    </rPh>
    <phoneticPr fontId="1"/>
  </si>
  <si>
    <t>野田</t>
    <rPh sb="0" eb="2">
      <t>ノダ</t>
    </rPh>
    <phoneticPr fontId="1"/>
  </si>
  <si>
    <t>行田</t>
    <rPh sb="0" eb="2">
      <t>ギョウダ</t>
    </rPh>
    <phoneticPr fontId="1"/>
  </si>
  <si>
    <t>館林</t>
    <rPh sb="0" eb="2">
      <t>タテバヤシ</t>
    </rPh>
    <phoneticPr fontId="1"/>
  </si>
  <si>
    <t>栃木</t>
    <rPh sb="0" eb="2">
      <t>トチギ</t>
    </rPh>
    <phoneticPr fontId="1"/>
  </si>
  <si>
    <t>△</t>
    <phoneticPr fontId="1"/>
  </si>
  <si>
    <t>✕</t>
    <phoneticPr fontId="1"/>
  </si>
  <si>
    <t>●</t>
    <phoneticPr fontId="1"/>
  </si>
  <si>
    <t>欠課</t>
    <rPh sb="0" eb="2">
      <t>ケッカ</t>
    </rPh>
    <phoneticPr fontId="1"/>
  </si>
  <si>
    <t>　　</t>
  </si>
  <si>
    <t>今月の出席率</t>
    <rPh sb="0" eb="2">
      <t>コンゲツ</t>
    </rPh>
    <rPh sb="3" eb="4">
      <t>シュツ</t>
    </rPh>
    <rPh sb="4" eb="5">
      <t>セキ</t>
    </rPh>
    <rPh sb="5" eb="6">
      <t>リツ</t>
    </rPh>
    <phoneticPr fontId="1"/>
  </si>
  <si>
    <t>訓練開始から今日までの出席率</t>
    <rPh sb="0" eb="2">
      <t>クンレン</t>
    </rPh>
    <rPh sb="2" eb="4">
      <t>カイシ</t>
    </rPh>
    <rPh sb="6" eb="8">
      <t>キョウ</t>
    </rPh>
    <rPh sb="11" eb="12">
      <t>シュツ</t>
    </rPh>
    <rPh sb="12" eb="13">
      <t>セキ</t>
    </rPh>
    <rPh sb="13" eb="14">
      <t>リツ</t>
    </rPh>
    <phoneticPr fontId="1"/>
  </si>
  <si>
    <t>安定所</t>
    <rPh sb="0" eb="3">
      <t>アンテイショ</t>
    </rPh>
    <phoneticPr fontId="1"/>
  </si>
  <si>
    <t>あっせん区分</t>
    <rPh sb="4" eb="6">
      <t>クブン</t>
    </rPh>
    <phoneticPr fontId="1"/>
  </si>
  <si>
    <t>訓練期間</t>
    <rPh sb="0" eb="2">
      <t>クンレン</t>
    </rPh>
    <rPh sb="2" eb="3">
      <t>キ</t>
    </rPh>
    <rPh sb="3" eb="4">
      <t>アイダ</t>
    </rPh>
    <phoneticPr fontId="2"/>
  </si>
  <si>
    <t>欠課者数</t>
    <rPh sb="0" eb="2">
      <t>ケッカ</t>
    </rPh>
    <rPh sb="2" eb="3">
      <t>シャ</t>
    </rPh>
    <rPh sb="3" eb="4">
      <t>スウ</t>
    </rPh>
    <phoneticPr fontId="1"/>
  </si>
  <si>
    <t>訓練科名</t>
    <rPh sb="0" eb="2">
      <t>クンレン</t>
    </rPh>
    <rPh sb="2" eb="4">
      <t>カメイ</t>
    </rPh>
    <phoneticPr fontId="2"/>
  </si>
  <si>
    <t>訓練実施機関</t>
    <rPh sb="0" eb="2">
      <t>クンレン</t>
    </rPh>
    <rPh sb="2" eb="4">
      <t>ジッシ</t>
    </rPh>
    <rPh sb="4" eb="6">
      <t>キカン</t>
    </rPh>
    <phoneticPr fontId="2"/>
  </si>
  <si>
    <t>凡例</t>
    <rPh sb="0" eb="2">
      <t>ハンレイ</t>
    </rPh>
    <phoneticPr fontId="1"/>
  </si>
  <si>
    <t>現在</t>
    <rPh sb="0" eb="2">
      <t>ゲンザイ</t>
    </rPh>
    <phoneticPr fontId="2"/>
  </si>
  <si>
    <t>欠席日数○</t>
    <rPh sb="0" eb="2">
      <t>ケッセキ</t>
    </rPh>
    <rPh sb="2" eb="4">
      <t>ニッスウ</t>
    </rPh>
    <phoneticPr fontId="1"/>
  </si>
  <si>
    <t>出席日数／</t>
    <rPh sb="0" eb="1">
      <t>シュツ</t>
    </rPh>
    <rPh sb="1" eb="2">
      <t>セキ</t>
    </rPh>
    <rPh sb="2" eb="4">
      <t>ニッスウ</t>
    </rPh>
    <phoneticPr fontId="1"/>
  </si>
  <si>
    <t>遅刻日数×</t>
    <rPh sb="0" eb="2">
      <t>チコク</t>
    </rPh>
    <rPh sb="2" eb="4">
      <t>ニッスウ</t>
    </rPh>
    <phoneticPr fontId="1"/>
  </si>
  <si>
    <t>早退日数△</t>
    <rPh sb="0" eb="2">
      <t>ソウタイ</t>
    </rPh>
    <rPh sb="2" eb="4">
      <t>ニッスウ</t>
    </rPh>
    <phoneticPr fontId="1"/>
  </si>
  <si>
    <t>欠課日数●</t>
    <rPh sb="0" eb="2">
      <t>ケッカ</t>
    </rPh>
    <rPh sb="2" eb="4">
      <t>ニッスウ</t>
    </rPh>
    <phoneticPr fontId="1"/>
  </si>
  <si>
    <t>今月の訓練時間</t>
    <rPh sb="0" eb="2">
      <t>コンゲツ</t>
    </rPh>
    <rPh sb="3" eb="5">
      <t>クンレン</t>
    </rPh>
    <rPh sb="5" eb="7">
      <t>ジカン</t>
    </rPh>
    <phoneticPr fontId="2"/>
  </si>
  <si>
    <t>(仕様書 様式第22号）</t>
    <rPh sb="1" eb="4">
      <t>シヨウショ</t>
    </rPh>
    <rPh sb="5" eb="7">
      <t>ヨウシキ</t>
    </rPh>
    <rPh sb="7" eb="8">
      <t>ダイ</t>
    </rPh>
    <rPh sb="10" eb="11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</si>
</sst>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d"/>
    <numFmt numFmtId="177" formatCode="aaa"/>
    <numFmt numFmtId="178" formatCode="[$-411]ggge&quot;年&quot;m&quot;月&quot;"/>
    <numFmt numFmtId="179" formatCode="#&quot;H&quot;"/>
    <numFmt numFmtId="180" formatCode="#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游ゴシック Medium"/>
      <family val="3"/>
      <charset val="128"/>
    </font>
    <font>
      <sz val="18"/>
      <color indexed="10"/>
      <name val="游ゴシック Medium"/>
      <family val="3"/>
      <charset val="128"/>
    </font>
    <font>
      <sz val="9"/>
      <name val="游ゴシック Medium"/>
      <family val="3"/>
      <charset val="128"/>
    </font>
    <font>
      <b/>
      <sz val="16"/>
      <name val="游ゴシック Medium"/>
      <family val="3"/>
      <charset val="128"/>
    </font>
    <font>
      <sz val="10"/>
      <name val="游ゴシック Medium"/>
      <family val="3"/>
      <charset val="128"/>
    </font>
    <font>
      <sz val="8"/>
      <name val="游ゴシック Medium"/>
      <family val="3"/>
      <charset val="128"/>
    </font>
    <font>
      <sz val="9"/>
      <color indexed="8"/>
      <name val="游ゴシック Medium"/>
      <family val="3"/>
      <charset val="128"/>
    </font>
    <font>
      <sz val="11"/>
      <color indexed="8"/>
      <name val="游ゴシック Medium"/>
      <family val="3"/>
      <charset val="128"/>
    </font>
    <font>
      <sz val="11"/>
      <color indexed="9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0"/>
      <color rgb="FFC00000"/>
      <name val="游ゴシック Medium"/>
      <family val="3"/>
      <charset val="128"/>
    </font>
    <font>
      <sz val="14"/>
      <name val="游ゴシック Medium"/>
      <family val="3"/>
      <charset val="128"/>
    </font>
    <font>
      <sz val="16"/>
      <name val="游ゴシック Medium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92">
    <xf numFmtId="0" fontId="0" fillId="0" borderId="0" xfId="0"/>
    <xf numFmtId="0" fontId="0" fillId="0" borderId="0" xfId="0" applyFont="1"/>
    <xf numFmtId="0" fontId="0" fillId="0" borderId="7" xfId="0" applyFont="1" applyBorder="1" applyAlignment="1">
      <alignment horizontal="distributed" vertical="center" shrinkToFit="1"/>
    </xf>
    <xf numFmtId="0" fontId="0" fillId="0" borderId="0" xfId="0" applyFont="1" applyBorder="1" applyAlignment="1">
      <alignment horizontal="distributed" vertical="center" shrinkToFit="1"/>
    </xf>
    <xf numFmtId="0" fontId="3" fillId="0" borderId="0" xfId="0" applyFont="1"/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Font="1" applyBorder="1" applyAlignment="1">
      <alignment horizontal="left" vertical="center" indent="1" shrinkToFit="1"/>
    </xf>
    <xf numFmtId="0" fontId="0" fillId="0" borderId="0" xfId="0" applyFont="1" applyAlignment="1">
      <alignment horizontal="left" indent="1"/>
    </xf>
    <xf numFmtId="0" fontId="0" fillId="0" borderId="7" xfId="0" applyBorder="1" applyAlignment="1">
      <alignment horizontal="distributed" vertical="center" shrinkToFit="1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shrinkToFit="1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/>
    <xf numFmtId="0" fontId="8" fillId="0" borderId="0" xfId="0" applyFont="1" applyBorder="1" applyProtection="1"/>
    <xf numFmtId="0" fontId="6" fillId="0" borderId="0" xfId="0" applyFont="1" applyFill="1" applyBorder="1" applyProtection="1"/>
    <xf numFmtId="0" fontId="6" fillId="0" borderId="0" xfId="0" applyFont="1" applyAlignment="1">
      <alignment vertical="center"/>
    </xf>
    <xf numFmtId="178" fontId="9" fillId="0" borderId="0" xfId="0" applyNumberFormat="1" applyFont="1" applyAlignment="1"/>
    <xf numFmtId="0" fontId="8" fillId="0" borderId="0" xfId="0" applyFont="1" applyFill="1" applyBorder="1" applyProtection="1"/>
    <xf numFmtId="177" fontId="6" fillId="0" borderId="5" xfId="0" applyNumberFormat="1" applyFont="1" applyFill="1" applyBorder="1" applyAlignment="1">
      <alignment horizontal="center" vertical="center"/>
    </xf>
    <xf numFmtId="177" fontId="6" fillId="5" borderId="5" xfId="0" applyNumberFormat="1" applyFont="1" applyFill="1" applyBorder="1" applyAlignment="1">
      <alignment horizontal="center" vertical="center"/>
    </xf>
    <xf numFmtId="177" fontId="6" fillId="2" borderId="5" xfId="0" applyNumberFormat="1" applyFont="1" applyFill="1" applyBorder="1" applyAlignment="1">
      <alignment horizontal="center" vertical="center"/>
    </xf>
    <xf numFmtId="0" fontId="12" fillId="6" borderId="30" xfId="0" applyNumberFormat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shrinkToFit="1"/>
    </xf>
    <xf numFmtId="10" fontId="6" fillId="4" borderId="8" xfId="0" applyNumberFormat="1" applyFont="1" applyFill="1" applyBorder="1" applyAlignment="1">
      <alignment shrinkToFit="1"/>
    </xf>
    <xf numFmtId="0" fontId="12" fillId="6" borderId="9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2" fillId="6" borderId="0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6" fillId="0" borderId="7" xfId="0" applyFont="1" applyBorder="1"/>
    <xf numFmtId="0" fontId="6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shrinkToFit="1"/>
    </xf>
    <xf numFmtId="0" fontId="6" fillId="0" borderId="0" xfId="0" applyFont="1" applyFill="1" applyAlignment="1">
      <alignment shrinkToFit="1"/>
    </xf>
    <xf numFmtId="0" fontId="6" fillId="0" borderId="7" xfId="0" applyFont="1" applyBorder="1" applyAlignment="1">
      <alignment shrinkToFit="1"/>
    </xf>
    <xf numFmtId="0" fontId="6" fillId="0" borderId="7" xfId="0" applyFont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4" borderId="29" xfId="0" applyFont="1" applyFill="1" applyBorder="1" applyAlignment="1">
      <alignment horizontal="center" vertical="center" shrinkToFit="1"/>
    </xf>
    <xf numFmtId="0" fontId="6" fillId="4" borderId="8" xfId="0" applyFont="1" applyFill="1" applyBorder="1" applyAlignment="1">
      <alignment horizontal="center" vertical="center" shrinkToFit="1"/>
    </xf>
    <xf numFmtId="0" fontId="6" fillId="4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4" borderId="6" xfId="0" applyFont="1" applyFill="1" applyBorder="1" applyAlignment="1">
      <alignment horizontal="center" vertical="center" shrinkToFit="1"/>
    </xf>
    <xf numFmtId="0" fontId="6" fillId="4" borderId="3" xfId="0" applyFont="1" applyFill="1" applyBorder="1" applyAlignment="1">
      <alignment horizontal="center" vertical="center" shrinkToFit="1"/>
    </xf>
    <xf numFmtId="0" fontId="6" fillId="4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shrinkToFit="1"/>
    </xf>
    <xf numFmtId="180" fontId="6" fillId="0" borderId="4" xfId="0" applyNumberFormat="1" applyFont="1" applyFill="1" applyBorder="1" applyAlignment="1">
      <alignment horizontal="center" vertical="center" shrinkToFit="1"/>
    </xf>
    <xf numFmtId="0" fontId="11" fillId="0" borderId="16" xfId="0" applyFont="1" applyFill="1" applyBorder="1" applyAlignment="1" applyProtection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35" xfId="0" applyFont="1" applyBorder="1" applyAlignment="1">
      <alignment shrinkToFit="1"/>
    </xf>
    <xf numFmtId="0" fontId="6" fillId="0" borderId="35" xfId="0" applyFont="1" applyBorder="1"/>
    <xf numFmtId="0" fontId="6" fillId="0" borderId="34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shrinkToFit="1"/>
    </xf>
    <xf numFmtId="0" fontId="6" fillId="0" borderId="21" xfId="0" applyFont="1" applyBorder="1"/>
    <xf numFmtId="58" fontId="6" fillId="0" borderId="0" xfId="0" applyNumberFormat="1" applyFont="1" applyBorder="1" applyAlignment="1">
      <alignment shrinkToFit="1"/>
    </xf>
    <xf numFmtId="0" fontId="6" fillId="0" borderId="0" xfId="0" applyFont="1" applyBorder="1" applyAlignment="1">
      <alignment vertical="center" shrinkToFit="1"/>
    </xf>
    <xf numFmtId="0" fontId="6" fillId="0" borderId="0" xfId="0" applyFont="1" applyBorder="1" applyAlignment="1"/>
    <xf numFmtId="179" fontId="6" fillId="0" borderId="0" xfId="0" applyNumberFormat="1" applyFont="1" applyBorder="1" applyAlignment="1">
      <alignment vertical="center" shrinkToFit="1"/>
    </xf>
    <xf numFmtId="0" fontId="6" fillId="4" borderId="3" xfId="0" applyFont="1" applyFill="1" applyBorder="1" applyAlignment="1">
      <alignment horizontal="right" vertical="center"/>
    </xf>
    <xf numFmtId="10" fontId="6" fillId="4" borderId="3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10" fontId="6" fillId="0" borderId="4" xfId="1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wrapText="1"/>
    </xf>
    <xf numFmtId="0" fontId="6" fillId="0" borderId="7" xfId="0" applyFont="1" applyBorder="1" applyAlignment="1">
      <alignment vertical="center"/>
    </xf>
    <xf numFmtId="180" fontId="6" fillId="0" borderId="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10" fontId="6" fillId="4" borderId="3" xfId="1" applyNumberFormat="1" applyFont="1" applyFill="1" applyBorder="1"/>
    <xf numFmtId="0" fontId="6" fillId="0" borderId="0" xfId="0" applyFont="1" applyAlignment="1">
      <alignment horizontal="center" shrinkToFit="1"/>
    </xf>
    <xf numFmtId="177" fontId="6" fillId="0" borderId="5" xfId="0" applyNumberFormat="1" applyFont="1" applyFill="1" applyBorder="1" applyAlignment="1">
      <alignment vertical="center"/>
    </xf>
    <xf numFmtId="177" fontId="6" fillId="3" borderId="5" xfId="0" applyNumberFormat="1" applyFont="1" applyFill="1" applyBorder="1" applyAlignment="1">
      <alignment vertical="center"/>
    </xf>
    <xf numFmtId="177" fontId="6" fillId="5" borderId="5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4" borderId="39" xfId="0" applyFont="1" applyFill="1" applyBorder="1" applyAlignment="1" applyProtection="1">
      <alignment horizontal="center" vertical="center" shrinkToFit="1"/>
    </xf>
    <xf numFmtId="10" fontId="6" fillId="4" borderId="8" xfId="1" applyNumberFormat="1" applyFont="1" applyFill="1" applyBorder="1"/>
    <xf numFmtId="10" fontId="6" fillId="4" borderId="8" xfId="0" applyNumberFormat="1" applyFont="1" applyFill="1" applyBorder="1"/>
    <xf numFmtId="0" fontId="8" fillId="0" borderId="9" xfId="0" applyFont="1" applyFill="1" applyBorder="1" applyAlignment="1" applyProtection="1">
      <alignment horizontal="center" vertical="center" shrinkToFit="1"/>
    </xf>
    <xf numFmtId="0" fontId="8" fillId="4" borderId="40" xfId="0" applyFont="1" applyFill="1" applyBorder="1" applyAlignment="1" applyProtection="1">
      <alignment horizontal="center" vertical="center" shrinkToFit="1"/>
    </xf>
    <xf numFmtId="0" fontId="8" fillId="0" borderId="36" xfId="0" applyFont="1" applyFill="1" applyBorder="1" applyAlignment="1" applyProtection="1">
      <alignment horizontal="center" vertical="center" shrinkToFit="1"/>
    </xf>
    <xf numFmtId="0" fontId="8" fillId="4" borderId="1" xfId="0" applyFont="1" applyFill="1" applyBorder="1" applyAlignment="1" applyProtection="1">
      <alignment horizontal="center" vertical="center" shrinkToFit="1"/>
    </xf>
    <xf numFmtId="0" fontId="10" fillId="4" borderId="40" xfId="0" applyFont="1" applyFill="1" applyBorder="1" applyAlignment="1" applyProtection="1">
      <alignment horizontal="center" vertical="center" shrinkToFit="1"/>
    </xf>
    <xf numFmtId="0" fontId="10" fillId="0" borderId="36" xfId="0" applyFont="1" applyFill="1" applyBorder="1" applyAlignment="1" applyProtection="1">
      <alignment horizontal="center" vertical="center" shrinkToFit="1"/>
    </xf>
    <xf numFmtId="0" fontId="10" fillId="4" borderId="1" xfId="0" applyFont="1" applyFill="1" applyBorder="1" applyAlignment="1" applyProtection="1">
      <alignment horizontal="center" vertical="center" shrinkToFit="1"/>
    </xf>
    <xf numFmtId="0" fontId="10" fillId="0" borderId="9" xfId="0" applyFont="1" applyFill="1" applyBorder="1" applyAlignment="1" applyProtection="1">
      <alignment horizontal="center" vertical="center" shrinkToFit="1"/>
    </xf>
    <xf numFmtId="0" fontId="8" fillId="0" borderId="21" xfId="0" applyFont="1" applyFill="1" applyBorder="1" applyAlignment="1" applyProtection="1">
      <alignment horizontal="center" vertical="center" shrinkToFit="1"/>
    </xf>
    <xf numFmtId="0" fontId="8" fillId="4" borderId="41" xfId="0" applyFont="1" applyFill="1" applyBorder="1" applyAlignment="1" applyProtection="1">
      <alignment horizontal="center" vertical="center" shrinkToFit="1"/>
    </xf>
    <xf numFmtId="0" fontId="14" fillId="0" borderId="0" xfId="0" applyFont="1" applyBorder="1" applyAlignment="1"/>
    <xf numFmtId="0" fontId="8" fillId="0" borderId="0" xfId="0" applyFont="1" applyBorder="1" applyAlignment="1">
      <alignment wrapText="1"/>
    </xf>
    <xf numFmtId="0" fontId="8" fillId="0" borderId="2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0" fontId="12" fillId="6" borderId="8" xfId="0" applyNumberFormat="1" applyFont="1" applyFill="1" applyBorder="1" applyAlignment="1">
      <alignment horizontal="center" vertical="center"/>
    </xf>
    <xf numFmtId="0" fontId="12" fillId="6" borderId="4" xfId="0" applyNumberFormat="1" applyFont="1" applyFill="1" applyBorder="1" applyAlignment="1">
      <alignment horizontal="center" vertical="center"/>
    </xf>
    <xf numFmtId="0" fontId="12" fillId="6" borderId="2" xfId="0" applyNumberFormat="1" applyFont="1" applyFill="1" applyBorder="1" applyAlignment="1">
      <alignment horizontal="center" vertical="center"/>
    </xf>
    <xf numFmtId="0" fontId="15" fillId="0" borderId="0" xfId="0" applyFont="1"/>
    <xf numFmtId="0" fontId="6" fillId="0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0" borderId="35" xfId="0" applyBorder="1"/>
    <xf numFmtId="10" fontId="6" fillId="0" borderId="4" xfId="1" applyNumberFormat="1" applyFont="1" applyFill="1" applyBorder="1" applyAlignment="1">
      <alignment vertical="center"/>
    </xf>
    <xf numFmtId="10" fontId="6" fillId="4" borderId="3" xfId="1" applyNumberFormat="1" applyFont="1" applyFill="1" applyBorder="1" applyAlignment="1">
      <alignment vertical="center"/>
    </xf>
    <xf numFmtId="10" fontId="6" fillId="0" borderId="4" xfId="1" applyNumberFormat="1" applyFont="1" applyFill="1" applyBorder="1" applyAlignment="1">
      <alignment vertical="center" shrinkToFit="1"/>
    </xf>
    <xf numFmtId="10" fontId="6" fillId="4" borderId="3" xfId="0" applyNumberFormat="1" applyFont="1" applyFill="1" applyBorder="1" applyAlignment="1">
      <alignment vertical="center" shrinkToFit="1"/>
    </xf>
    <xf numFmtId="10" fontId="6" fillId="4" borderId="2" xfId="1" applyNumberFormat="1" applyFont="1" applyFill="1" applyBorder="1" applyAlignment="1">
      <alignment vertical="center"/>
    </xf>
    <xf numFmtId="10" fontId="6" fillId="0" borderId="2" xfId="1" applyNumberFormat="1" applyFont="1" applyFill="1" applyBorder="1" applyAlignment="1">
      <alignment vertical="center"/>
    </xf>
    <xf numFmtId="0" fontId="13" fillId="4" borderId="43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8" fillId="0" borderId="35" xfId="0" applyFont="1" applyFill="1" applyBorder="1" applyAlignment="1" applyProtection="1">
      <alignment horizontal="center" vertical="center"/>
    </xf>
    <xf numFmtId="176" fontId="6" fillId="0" borderId="7" xfId="0" applyNumberFormat="1" applyFont="1" applyFill="1" applyBorder="1" applyAlignment="1">
      <alignment horizontal="center" vertical="center"/>
    </xf>
    <xf numFmtId="176" fontId="6" fillId="5" borderId="7" xfId="0" applyNumberFormat="1" applyFont="1" applyFill="1" applyBorder="1" applyAlignment="1">
      <alignment horizontal="center" vertical="center"/>
    </xf>
    <xf numFmtId="176" fontId="6" fillId="2" borderId="7" xfId="0" applyNumberFormat="1" applyFont="1" applyFill="1" applyBorder="1" applyAlignment="1">
      <alignment horizontal="center" vertical="center"/>
    </xf>
    <xf numFmtId="10" fontId="6" fillId="4" borderId="8" xfId="1" applyNumberFormat="1" applyFont="1" applyFill="1" applyBorder="1" applyAlignment="1">
      <alignment shrinkToFit="1"/>
    </xf>
    <xf numFmtId="10" fontId="6" fillId="4" borderId="3" xfId="1" applyNumberFormat="1" applyFont="1" applyFill="1" applyBorder="1" applyAlignment="1">
      <alignment vertical="center" shrinkToFit="1"/>
    </xf>
    <xf numFmtId="10" fontId="6" fillId="0" borderId="2" xfId="1" applyNumberFormat="1" applyFont="1" applyFill="1" applyBorder="1" applyAlignment="1">
      <alignment vertical="center" shrinkToFit="1"/>
    </xf>
    <xf numFmtId="176" fontId="6" fillId="0" borderId="26" xfId="0" applyNumberFormat="1" applyFont="1" applyFill="1" applyBorder="1" applyAlignment="1">
      <alignment horizontal="center" vertical="center"/>
    </xf>
    <xf numFmtId="177" fontId="6" fillId="0" borderId="52" xfId="0" applyNumberFormat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/>
    </xf>
    <xf numFmtId="0" fontId="13" fillId="4" borderId="34" xfId="0" applyFont="1" applyFill="1" applyBorder="1" applyAlignment="1">
      <alignment horizontal="center"/>
    </xf>
    <xf numFmtId="0" fontId="13" fillId="0" borderId="36" xfId="0" applyFont="1" applyFill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8" fillId="4" borderId="53" xfId="0" applyFont="1" applyFill="1" applyBorder="1" applyAlignment="1" applyProtection="1">
      <alignment horizontal="center" vertical="center" shrinkToFit="1"/>
    </xf>
    <xf numFmtId="0" fontId="8" fillId="0" borderId="4" xfId="0" applyFont="1" applyFill="1" applyBorder="1" applyAlignment="1" applyProtection="1">
      <alignment horizontal="center" vertical="center" shrinkToFit="1"/>
    </xf>
    <xf numFmtId="0" fontId="8" fillId="4" borderId="54" xfId="0" applyFont="1" applyFill="1" applyBorder="1" applyAlignment="1" applyProtection="1">
      <alignment horizontal="center" vertical="center" shrinkToFit="1"/>
    </xf>
    <xf numFmtId="0" fontId="8" fillId="4" borderId="55" xfId="0" applyFont="1" applyFill="1" applyBorder="1" applyAlignment="1" applyProtection="1">
      <alignment horizontal="center" vertical="center" shrinkToFit="1"/>
    </xf>
    <xf numFmtId="0" fontId="10" fillId="4" borderId="54" xfId="0" applyFont="1" applyFill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4" borderId="55" xfId="0" applyFont="1" applyFill="1" applyBorder="1" applyAlignment="1" applyProtection="1">
      <alignment horizontal="center" vertical="center" shrinkToFit="1"/>
    </xf>
    <xf numFmtId="0" fontId="8" fillId="0" borderId="2" xfId="0" applyFont="1" applyFill="1" applyBorder="1" applyAlignment="1" applyProtection="1">
      <alignment horizontal="center" vertical="center" shrinkToFit="1"/>
    </xf>
    <xf numFmtId="0" fontId="6" fillId="0" borderId="7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176" fontId="6" fillId="0" borderId="7" xfId="0" applyNumberFormat="1" applyFont="1" applyFill="1" applyBorder="1" applyAlignment="1">
      <alignment vertical="center"/>
    </xf>
    <xf numFmtId="176" fontId="6" fillId="3" borderId="7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7" borderId="0" xfId="0" applyFont="1" applyFill="1" applyAlignment="1">
      <alignment horizontal="right" vertical="center"/>
    </xf>
    <xf numFmtId="0" fontId="6" fillId="7" borderId="0" xfId="0" applyFont="1" applyFill="1" applyAlignment="1">
      <alignment vertical="center"/>
    </xf>
    <xf numFmtId="0" fontId="10" fillId="0" borderId="0" xfId="0" applyFont="1"/>
    <xf numFmtId="14" fontId="10" fillId="0" borderId="0" xfId="0" applyNumberFormat="1" applyFont="1" applyAlignment="1"/>
    <xf numFmtId="0" fontId="10" fillId="0" borderId="0" xfId="0" applyFont="1" applyAlignment="1"/>
    <xf numFmtId="58" fontId="6" fillId="0" borderId="0" xfId="0" applyNumberFormat="1" applyFont="1" applyAlignment="1">
      <alignment shrinkToFit="1"/>
    </xf>
    <xf numFmtId="0" fontId="16" fillId="0" borderId="0" xfId="0" applyFont="1" applyAlignment="1">
      <alignment vertical="center"/>
    </xf>
    <xf numFmtId="10" fontId="6" fillId="4" borderId="29" xfId="1" applyNumberFormat="1" applyFont="1" applyFill="1" applyBorder="1"/>
    <xf numFmtId="10" fontId="6" fillId="0" borderId="56" xfId="1" applyNumberFormat="1" applyFont="1" applyFill="1" applyBorder="1" applyAlignment="1">
      <alignment vertical="center"/>
    </xf>
    <xf numFmtId="10" fontId="6" fillId="4" borderId="6" xfId="1" applyNumberFormat="1" applyFont="1" applyFill="1" applyBorder="1" applyAlignment="1">
      <alignment vertical="center"/>
    </xf>
    <xf numFmtId="10" fontId="6" fillId="0" borderId="44" xfId="1" applyNumberFormat="1" applyFont="1" applyFill="1" applyBorder="1" applyAlignment="1">
      <alignment vertical="center"/>
    </xf>
    <xf numFmtId="10" fontId="6" fillId="4" borderId="44" xfId="1" applyNumberFormat="1" applyFont="1" applyFill="1" applyBorder="1" applyAlignment="1">
      <alignment vertical="center"/>
    </xf>
    <xf numFmtId="0" fontId="6" fillId="4" borderId="43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0" fillId="0" borderId="33" xfId="0" applyFont="1" applyFill="1" applyBorder="1" applyAlignment="1" applyProtection="1">
      <alignment horizontal="center" vertical="center" shrinkToFit="1"/>
      <protection locked="0"/>
    </xf>
    <xf numFmtId="0" fontId="10" fillId="0" borderId="31" xfId="0" applyFont="1" applyFill="1" applyBorder="1" applyAlignment="1" applyProtection="1">
      <alignment horizontal="center" vertical="center" shrinkToFit="1"/>
      <protection locked="0"/>
    </xf>
    <xf numFmtId="0" fontId="10" fillId="0" borderId="32" xfId="0" applyFont="1" applyFill="1" applyBorder="1" applyAlignment="1" applyProtection="1">
      <alignment horizontal="center" vertical="center" shrinkToFit="1"/>
      <protection locked="0"/>
    </xf>
    <xf numFmtId="0" fontId="8" fillId="0" borderId="56" xfId="0" applyFont="1" applyFill="1" applyBorder="1" applyAlignment="1" applyProtection="1">
      <alignment horizontal="center" vertical="center" shrinkToFit="1"/>
      <protection locked="0"/>
    </xf>
    <xf numFmtId="0" fontId="8" fillId="0" borderId="9" xfId="0" applyFont="1" applyFill="1" applyBorder="1" applyAlignment="1" applyProtection="1">
      <alignment horizontal="center" vertical="center" shrinkToFit="1"/>
      <protection locked="0"/>
    </xf>
    <xf numFmtId="0" fontId="8" fillId="0" borderId="36" xfId="0" applyFont="1" applyFill="1" applyBorder="1" applyAlignment="1" applyProtection="1">
      <alignment horizontal="center" vertical="center" shrinkToFit="1"/>
      <protection locked="0"/>
    </xf>
    <xf numFmtId="179" fontId="6" fillId="0" borderId="0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/>
    </xf>
    <xf numFmtId="0" fontId="13" fillId="6" borderId="14" xfId="0" applyNumberFormat="1" applyFont="1" applyFill="1" applyBorder="1" applyAlignment="1">
      <alignment horizontal="distributed" vertical="center"/>
    </xf>
    <xf numFmtId="0" fontId="10" fillId="0" borderId="33" xfId="0" applyFont="1" applyFill="1" applyBorder="1" applyAlignment="1" applyProtection="1">
      <alignment horizontal="distributed" vertical="center" indent="1"/>
    </xf>
    <xf numFmtId="0" fontId="10" fillId="0" borderId="31" xfId="0" applyFont="1" applyFill="1" applyBorder="1" applyAlignment="1" applyProtection="1">
      <alignment horizontal="distributed" vertical="center" indent="1"/>
    </xf>
    <xf numFmtId="0" fontId="10" fillId="0" borderId="32" xfId="0" applyFont="1" applyFill="1" applyBorder="1" applyAlignment="1" applyProtection="1">
      <alignment horizontal="distributed" vertical="center" indent="1"/>
    </xf>
    <xf numFmtId="0" fontId="10" fillId="0" borderId="56" xfId="0" applyFont="1" applyFill="1" applyBorder="1" applyAlignment="1" applyProtection="1">
      <alignment horizontal="distributed" vertical="center" indent="1"/>
    </xf>
    <xf numFmtId="0" fontId="10" fillId="0" borderId="9" xfId="0" applyFont="1" applyFill="1" applyBorder="1" applyAlignment="1" applyProtection="1">
      <alignment horizontal="distributed" vertical="center" indent="1"/>
    </xf>
    <xf numFmtId="0" fontId="10" fillId="0" borderId="36" xfId="0" applyFont="1" applyFill="1" applyBorder="1" applyAlignment="1" applyProtection="1">
      <alignment horizontal="distributed" vertical="center" indent="1"/>
    </xf>
    <xf numFmtId="0" fontId="6" fillId="0" borderId="24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 shrinkToFit="1"/>
    </xf>
    <xf numFmtId="0" fontId="6" fillId="0" borderId="51" xfId="0" applyFont="1" applyFill="1" applyBorder="1" applyAlignment="1" applyProtection="1">
      <alignment horizontal="center" vertical="center"/>
      <protection locked="0"/>
    </xf>
    <xf numFmtId="0" fontId="6" fillId="0" borderId="3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top" shrinkToFit="1"/>
    </xf>
    <xf numFmtId="0" fontId="6" fillId="0" borderId="25" xfId="0" applyFont="1" applyBorder="1" applyAlignment="1">
      <alignment horizontal="center" vertical="top" shrinkToFit="1"/>
    </xf>
    <xf numFmtId="0" fontId="6" fillId="0" borderId="26" xfId="0" applyFont="1" applyBorder="1" applyAlignment="1">
      <alignment horizontal="center" vertical="top" shrinkToFit="1"/>
    </xf>
    <xf numFmtId="0" fontId="6" fillId="0" borderId="4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0" fillId="0" borderId="6" xfId="0" applyFont="1" applyFill="1" applyBorder="1" applyAlignment="1" applyProtection="1">
      <alignment horizontal="distributed" vertical="center" indent="1"/>
    </xf>
    <xf numFmtId="0" fontId="10" fillId="0" borderId="35" xfId="0" applyFont="1" applyFill="1" applyBorder="1" applyAlignment="1" applyProtection="1">
      <alignment horizontal="distributed" vertical="center" indent="1"/>
    </xf>
    <xf numFmtId="0" fontId="10" fillId="0" borderId="34" xfId="0" applyFont="1" applyFill="1" applyBorder="1" applyAlignment="1" applyProtection="1">
      <alignment horizontal="distributed" vertical="center" indent="1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3" fillId="6" borderId="15" xfId="0" applyNumberFormat="1" applyFont="1" applyFill="1" applyBorder="1" applyAlignment="1">
      <alignment horizontal="distributed" vertical="center"/>
    </xf>
    <xf numFmtId="0" fontId="11" fillId="0" borderId="3" xfId="0" applyFont="1" applyBorder="1" applyAlignment="1">
      <alignment horizontal="center" vertical="top" textRotation="255" wrapText="1"/>
    </xf>
    <xf numFmtId="0" fontId="11" fillId="0" borderId="5" xfId="0" applyFont="1" applyBorder="1" applyAlignment="1">
      <alignment horizontal="center" vertical="top" textRotation="255"/>
    </xf>
    <xf numFmtId="0" fontId="6" fillId="0" borderId="46" xfId="0" applyFont="1" applyFill="1" applyBorder="1" applyAlignment="1" applyProtection="1">
      <alignment horizontal="center" vertical="center" textRotation="255"/>
    </xf>
    <xf numFmtId="0" fontId="6" fillId="0" borderId="49" xfId="0" applyFont="1" applyFill="1" applyBorder="1" applyAlignment="1" applyProtection="1">
      <alignment horizontal="center" vertical="center" textRotation="255"/>
    </xf>
    <xf numFmtId="0" fontId="8" fillId="0" borderId="7" xfId="0" applyFont="1" applyBorder="1" applyAlignment="1">
      <alignment horizontal="center" vertical="top" textRotation="255" wrapText="1"/>
    </xf>
    <xf numFmtId="0" fontId="8" fillId="0" borderId="13" xfId="0" applyFont="1" applyBorder="1" applyAlignment="1">
      <alignment horizontal="center" vertical="top" textRotation="255" wrapText="1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12" xfId="0" applyFont="1" applyBorder="1" applyAlignment="1">
      <alignment horizontal="center" vertical="center" textRotation="255" wrapText="1"/>
    </xf>
    <xf numFmtId="0" fontId="6" fillId="0" borderId="50" xfId="0" applyFont="1" applyFill="1" applyBorder="1" applyAlignment="1" applyProtection="1">
      <alignment horizontal="center" vertical="center"/>
      <protection locked="0"/>
    </xf>
    <xf numFmtId="0" fontId="8" fillId="0" borderId="48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6" fillId="0" borderId="7" xfId="0" applyFont="1" applyBorder="1" applyAlignment="1">
      <alignment horizontal="right" vertical="top"/>
    </xf>
    <xf numFmtId="179" fontId="6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top" textRotation="255"/>
    </xf>
    <xf numFmtId="0" fontId="8" fillId="0" borderId="13" xfId="0" applyFont="1" applyBorder="1" applyAlignment="1">
      <alignment horizontal="center" vertical="top" textRotation="255"/>
    </xf>
    <xf numFmtId="179" fontId="6" fillId="0" borderId="20" xfId="0" applyNumberFormat="1" applyFont="1" applyBorder="1" applyAlignment="1">
      <alignment horizontal="center" vertical="center"/>
    </xf>
    <xf numFmtId="179" fontId="6" fillId="0" borderId="10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horizontal="center" vertical="center" shrinkToFit="1"/>
    </xf>
    <xf numFmtId="0" fontId="6" fillId="0" borderId="7" xfId="0" quotePrefix="1" applyFont="1" applyBorder="1" applyAlignment="1">
      <alignment horizontal="right" vertical="top"/>
    </xf>
    <xf numFmtId="0" fontId="6" fillId="0" borderId="7" xfId="0" applyNumberFormat="1" applyFont="1" applyBorder="1" applyAlignment="1">
      <alignment horizontal="right" vertical="top"/>
    </xf>
    <xf numFmtId="0" fontId="6" fillId="0" borderId="47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</xf>
    <xf numFmtId="178" fontId="18" fillId="0" borderId="0" xfId="0" applyNumberFormat="1" applyFont="1" applyAlignment="1">
      <alignment horizontal="left" vertical="center"/>
    </xf>
    <xf numFmtId="0" fontId="6" fillId="0" borderId="7" xfId="0" applyFont="1" applyBorder="1" applyAlignment="1">
      <alignment horizontal="center" vertical="center" shrinkToFit="1"/>
    </xf>
    <xf numFmtId="178" fontId="18" fillId="0" borderId="0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10" fillId="0" borderId="6" xfId="0" applyFont="1" applyFill="1" applyBorder="1" applyAlignment="1" applyProtection="1">
      <alignment horizontal="center" vertical="center" shrinkToFit="1"/>
      <protection locked="0"/>
    </xf>
    <xf numFmtId="0" fontId="10" fillId="0" borderId="35" xfId="0" applyFont="1" applyFill="1" applyBorder="1" applyAlignment="1" applyProtection="1">
      <alignment horizontal="center" vertical="center" shrinkToFit="1"/>
      <protection locked="0"/>
    </xf>
    <xf numFmtId="0" fontId="10" fillId="0" borderId="34" xfId="0" applyFont="1" applyFill="1" applyBorder="1" applyAlignment="1" applyProtection="1">
      <alignment horizontal="center" vertical="center" shrinkToFit="1"/>
      <protection locked="0"/>
    </xf>
    <xf numFmtId="0" fontId="11" fillId="0" borderId="5" xfId="0" applyFont="1" applyBorder="1" applyAlignment="1">
      <alignment horizontal="center" vertical="top" textRotation="255" wrapText="1"/>
    </xf>
    <xf numFmtId="0" fontId="8" fillId="0" borderId="7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4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58" fontId="6" fillId="0" borderId="0" xfId="0" applyNumberFormat="1" applyFont="1" applyBorder="1" applyAlignment="1">
      <alignment horizontal="center" shrinkToFi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7" xfId="0" applyFont="1" applyBorder="1" applyAlignment="1">
      <alignment horizontal="center"/>
    </xf>
    <xf numFmtId="0" fontId="6" fillId="7" borderId="0" xfId="0" applyFont="1" applyFill="1" applyAlignment="1">
      <alignment horizontal="left"/>
    </xf>
    <xf numFmtId="0" fontId="6" fillId="0" borderId="7" xfId="0" applyFont="1" applyBorder="1" applyAlignment="1">
      <alignment horizontal="center" shrinkToFit="1"/>
    </xf>
    <xf numFmtId="179" fontId="6" fillId="0" borderId="7" xfId="0" applyNumberFormat="1" applyFont="1" applyBorder="1" applyAlignment="1">
      <alignment horizontal="center" shrinkToFit="1"/>
    </xf>
    <xf numFmtId="0" fontId="10" fillId="0" borderId="24" xfId="0" applyFont="1" applyBorder="1" applyAlignment="1">
      <alignment horizontal="center" vertical="top" shrinkToFit="1"/>
    </xf>
    <xf numFmtId="0" fontId="10" fillId="0" borderId="25" xfId="0" applyFont="1" applyBorder="1" applyAlignment="1">
      <alignment horizontal="center" vertical="top" shrinkToFit="1"/>
    </xf>
    <xf numFmtId="0" fontId="10" fillId="0" borderId="26" xfId="0" applyFont="1" applyBorder="1" applyAlignment="1">
      <alignment horizontal="center" vertical="top" shrinkToFit="1"/>
    </xf>
    <xf numFmtId="0" fontId="6" fillId="0" borderId="24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0" xfId="0" applyFont="1" applyAlignment="1">
      <alignment horizontal="right" vertical="top"/>
    </xf>
    <xf numFmtId="0" fontId="6" fillId="0" borderId="10" xfId="0" applyFont="1" applyBorder="1" applyAlignment="1">
      <alignment horizontal="center" vertical="center"/>
    </xf>
    <xf numFmtId="58" fontId="10" fillId="0" borderId="0" xfId="0" applyNumberFormat="1" applyFont="1" applyAlignment="1">
      <alignment horizontal="center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6" fillId="0" borderId="42" xfId="0" applyFont="1" applyFill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top" textRotation="255" wrapText="1"/>
    </xf>
    <xf numFmtId="0" fontId="11" fillId="0" borderId="12" xfId="0" applyFont="1" applyBorder="1" applyAlignment="1">
      <alignment horizontal="center" vertical="top" textRotation="255"/>
    </xf>
    <xf numFmtId="178" fontId="18" fillId="0" borderId="0" xfId="0" applyNumberFormat="1" applyFont="1" applyAlignment="1">
      <alignment horizontal="center" vertical="center"/>
    </xf>
    <xf numFmtId="0" fontId="10" fillId="0" borderId="33" xfId="0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179" fontId="6" fillId="0" borderId="18" xfId="0" applyNumberFormat="1" applyFont="1" applyBorder="1" applyAlignment="1">
      <alignment horizontal="center"/>
    </xf>
    <xf numFmtId="179" fontId="6" fillId="0" borderId="10" xfId="0" applyNumberFormat="1" applyFont="1" applyBorder="1" applyAlignment="1">
      <alignment horizontal="center"/>
    </xf>
    <xf numFmtId="0" fontId="10" fillId="0" borderId="56" xfId="0" applyFont="1" applyFill="1" applyBorder="1" applyAlignment="1" applyProtection="1">
      <alignment horizontal="center" vertical="center"/>
      <protection locked="0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10" fillId="0" borderId="36" xfId="0" applyFont="1" applyFill="1" applyBorder="1" applyAlignment="1" applyProtection="1">
      <alignment horizontal="center" vertical="center"/>
      <protection locked="0"/>
    </xf>
    <xf numFmtId="0" fontId="17" fillId="7" borderId="24" xfId="0" applyFont="1" applyFill="1" applyBorder="1" applyAlignment="1">
      <alignment horizontal="center" vertical="center"/>
    </xf>
    <xf numFmtId="0" fontId="17" fillId="7" borderId="25" xfId="0" applyFont="1" applyFill="1" applyBorder="1" applyAlignment="1">
      <alignment horizontal="center" vertical="center"/>
    </xf>
    <xf numFmtId="0" fontId="17" fillId="7" borderId="35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0" fontId="17" fillId="8" borderId="3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/>
    </xf>
    <xf numFmtId="0" fontId="8" fillId="0" borderId="58" xfId="0" applyFont="1" applyFill="1" applyBorder="1" applyAlignment="1" applyProtection="1">
      <alignment horizontal="center"/>
    </xf>
    <xf numFmtId="0" fontId="8" fillId="0" borderId="37" xfId="0" applyFont="1" applyFill="1" applyBorder="1" applyAlignment="1" applyProtection="1">
      <alignment horizontal="center"/>
    </xf>
    <xf numFmtId="0" fontId="8" fillId="0" borderId="38" xfId="0" applyFont="1" applyFill="1" applyBorder="1" applyAlignment="1" applyProtection="1">
      <alignment horizontal="center"/>
    </xf>
    <xf numFmtId="0" fontId="8" fillId="0" borderId="26" xfId="0" applyFont="1" applyBorder="1" applyAlignment="1">
      <alignment horizontal="center" vertical="top" textRotation="255"/>
    </xf>
    <xf numFmtId="0" fontId="8" fillId="0" borderId="57" xfId="0" applyFont="1" applyBorder="1" applyAlignment="1">
      <alignment horizontal="center" vertical="top" textRotation="255"/>
    </xf>
    <xf numFmtId="0" fontId="6" fillId="0" borderId="46" xfId="0" applyFont="1" applyFill="1" applyBorder="1" applyAlignment="1" applyProtection="1">
      <alignment horizontal="center" vertical="center"/>
      <protection locked="0"/>
    </xf>
    <xf numFmtId="0" fontId="6" fillId="0" borderId="59" xfId="0" applyFont="1" applyFill="1" applyBorder="1" applyAlignment="1" applyProtection="1">
      <alignment horizontal="center" vertical="center"/>
      <protection locked="0"/>
    </xf>
    <xf numFmtId="0" fontId="6" fillId="0" borderId="60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 textRotation="255"/>
    </xf>
    <xf numFmtId="0" fontId="6" fillId="0" borderId="44" xfId="0" applyFont="1" applyFill="1" applyBorder="1" applyAlignment="1" applyProtection="1">
      <alignment horizontal="center" vertical="center" textRotation="255"/>
    </xf>
    <xf numFmtId="0" fontId="6" fillId="0" borderId="12" xfId="0" applyFont="1" applyFill="1" applyBorder="1" applyAlignment="1" applyProtection="1">
      <alignment horizontal="center" vertical="center" textRotation="255"/>
    </xf>
    <xf numFmtId="0" fontId="17" fillId="9" borderId="25" xfId="0" applyFont="1" applyFill="1" applyBorder="1" applyAlignment="1">
      <alignment horizontal="center" vertical="center"/>
    </xf>
    <xf numFmtId="0" fontId="17" fillId="9" borderId="35" xfId="0" applyFont="1" applyFill="1" applyBorder="1" applyAlignment="1">
      <alignment horizontal="center" vertical="center"/>
    </xf>
    <xf numFmtId="0" fontId="17" fillId="9" borderId="26" xfId="0" applyFont="1" applyFill="1" applyBorder="1" applyAlignment="1">
      <alignment horizontal="center" vertical="center"/>
    </xf>
  </cellXfs>
  <cellStyles count="4">
    <cellStyle name="パーセント" xfId="1" builtinId="5"/>
    <cellStyle name="通貨 2" xfId="2"/>
    <cellStyle name="標準" xfId="0" builtinId="0"/>
    <cellStyle name="標準 2" xfId="3"/>
  </cellStyles>
  <dxfs count="358">
    <dxf>
      <font>
        <color rgb="FF0070C0"/>
      </font>
    </dxf>
    <dxf>
      <font>
        <color rgb="FF9C0006"/>
      </font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590550</xdr:colOff>
      <xdr:row>11</xdr:row>
      <xdr:rowOff>28575</xdr:rowOff>
    </xdr:from>
    <xdr:to>
      <xdr:col>48</xdr:col>
      <xdr:colOff>9525</xdr:colOff>
      <xdr:row>12</xdr:row>
      <xdr:rowOff>133350</xdr:rowOff>
    </xdr:to>
    <xdr:sp macro="" textlink="">
      <xdr:nvSpPr>
        <xdr:cNvPr id="2" name="下矢印吹き出し 1"/>
        <xdr:cNvSpPr/>
      </xdr:nvSpPr>
      <xdr:spPr>
        <a:xfrm>
          <a:off x="12582525" y="1876425"/>
          <a:ext cx="1171575" cy="771525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/>
            <a:t>1</a:t>
          </a:r>
          <a:r>
            <a:rPr kumimoji="1" lang="ja-JP" altLang="en-US" sz="1100"/>
            <a:t>行おきに訓練生氏名を入力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142875</xdr:colOff>
      <xdr:row>11</xdr:row>
      <xdr:rowOff>19050</xdr:rowOff>
    </xdr:from>
    <xdr:to>
      <xdr:col>47</xdr:col>
      <xdr:colOff>933450</xdr:colOff>
      <xdr:row>12</xdr:row>
      <xdr:rowOff>123825</xdr:rowOff>
    </xdr:to>
    <xdr:sp macro="" textlink="">
      <xdr:nvSpPr>
        <xdr:cNvPr id="2" name="下矢印吹き出し 1"/>
        <xdr:cNvSpPr/>
      </xdr:nvSpPr>
      <xdr:spPr>
        <a:xfrm>
          <a:off x="13611225" y="1943100"/>
          <a:ext cx="790575" cy="771525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/>
            <a:t>1</a:t>
          </a:r>
          <a:r>
            <a:rPr kumimoji="1" lang="ja-JP" altLang="en-US" sz="1100"/>
            <a:t>行おきに訓練生氏名を入力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11</xdr:row>
      <xdr:rowOff>0</xdr:rowOff>
    </xdr:from>
    <xdr:to>
      <xdr:col>48</xdr:col>
      <xdr:colOff>104775</xdr:colOff>
      <xdr:row>12</xdr:row>
      <xdr:rowOff>104775</xdr:rowOff>
    </xdr:to>
    <xdr:sp macro="" textlink="">
      <xdr:nvSpPr>
        <xdr:cNvPr id="2" name="下矢印吹き出し 1"/>
        <xdr:cNvSpPr/>
      </xdr:nvSpPr>
      <xdr:spPr>
        <a:xfrm>
          <a:off x="12239625" y="1838325"/>
          <a:ext cx="1171575" cy="771525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en-US" altLang="ja-JP" sz="1100"/>
            <a:t>1</a:t>
          </a:r>
          <a:r>
            <a:rPr kumimoji="1" lang="ja-JP" altLang="en-US" sz="1100"/>
            <a:t>行おきに訓練生氏名を入力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347;&#32244;&#35336;&#30011;/H24(6-8)&#65321;&#65332;&#23455;&#21209;&#31185;&#65288;&#29987;&#25216;&#65289;/&#35347;&#32244;&#35336;&#30011;&#34920;(IT&#23455;&#21209;&#3118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訓練概要(日立産技)"/>
      <sheetName val="訓練計画表"/>
      <sheetName val="指導計画"/>
      <sheetName val="５月"/>
      <sheetName val="６月"/>
      <sheetName val="７月"/>
      <sheetName val="天気"/>
    </sheetNames>
    <sheetDataSet>
      <sheetData sheetId="0"/>
      <sheetData sheetId="1">
        <row r="4">
          <cell r="S4">
            <v>40037</v>
          </cell>
        </row>
        <row r="5">
          <cell r="S5">
            <v>40038</v>
          </cell>
        </row>
        <row r="6">
          <cell r="S6">
            <v>40039</v>
          </cell>
        </row>
        <row r="7">
          <cell r="S7">
            <v>40077</v>
          </cell>
        </row>
        <row r="8">
          <cell r="S8">
            <v>40078</v>
          </cell>
        </row>
        <row r="9">
          <cell r="S9">
            <v>40079</v>
          </cell>
        </row>
        <row r="10">
          <cell r="S10">
            <v>40098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AV86"/>
  <sheetViews>
    <sheetView showGridLines="0" tabSelected="1" view="pageBreakPreview" zoomScale="80" zoomScaleNormal="80" zoomScaleSheetLayoutView="80" workbookViewId="0">
      <selection activeCell="N6" sqref="N6"/>
    </sheetView>
  </sheetViews>
  <sheetFormatPr defaultRowHeight="13.5" x14ac:dyDescent="0.15"/>
  <cols>
    <col min="1" max="1" width="0.625" customWidth="1"/>
    <col min="2" max="2" width="3.75" customWidth="1"/>
    <col min="3" max="3" width="12.625" customWidth="1"/>
    <col min="4" max="4" width="5.5" customWidth="1"/>
    <col min="5" max="5" width="3.875" customWidth="1"/>
    <col min="6" max="36" width="3.625" customWidth="1"/>
    <col min="37" max="42" width="4.625" customWidth="1"/>
    <col min="43" max="43" width="6.625" customWidth="1"/>
    <col min="44" max="44" width="4.625" customWidth="1"/>
    <col min="45" max="45" width="8.625" customWidth="1"/>
    <col min="46" max="46" width="9.125" style="1" customWidth="1"/>
    <col min="48" max="48" width="10.5" customWidth="1"/>
  </cols>
  <sheetData>
    <row r="1" spans="2:48" ht="3.75" customHeight="1" x14ac:dyDescent="0.15"/>
    <row r="2" spans="2:48" ht="13.5" customHeight="1" x14ac:dyDescent="0.35">
      <c r="B2" s="13"/>
      <c r="C2" s="13"/>
      <c r="D2" s="13"/>
      <c r="E2" s="13"/>
      <c r="F2" s="14"/>
      <c r="G2" s="14"/>
      <c r="H2" s="14"/>
      <c r="I2" s="14"/>
      <c r="J2" s="14"/>
      <c r="K2" s="14"/>
      <c r="L2" s="14"/>
      <c r="M2" s="15"/>
      <c r="N2" s="13"/>
      <c r="O2" s="13"/>
      <c r="P2" s="13"/>
      <c r="Q2" s="13"/>
      <c r="R2" s="13"/>
      <c r="S2" s="13"/>
      <c r="T2" s="13"/>
      <c r="U2" s="13"/>
      <c r="V2" s="13"/>
      <c r="W2" s="13"/>
      <c r="X2" s="18"/>
      <c r="Y2" s="167"/>
      <c r="Z2" s="167"/>
      <c r="AA2" s="167"/>
      <c r="AB2" s="167"/>
      <c r="AC2" s="242" t="s">
        <v>44</v>
      </c>
      <c r="AD2" s="242"/>
      <c r="AE2" s="242" t="s">
        <v>42</v>
      </c>
      <c r="AF2" s="242"/>
      <c r="AG2" s="242" t="s">
        <v>43</v>
      </c>
      <c r="AH2" s="242"/>
      <c r="AI2" s="242" t="s">
        <v>30</v>
      </c>
      <c r="AJ2" s="242"/>
      <c r="AK2" s="13"/>
      <c r="AL2" s="15"/>
      <c r="AM2" s="13"/>
      <c r="AN2" s="13"/>
      <c r="AO2" s="13"/>
      <c r="AP2" s="13"/>
      <c r="AQ2" s="13"/>
      <c r="AR2" s="13"/>
      <c r="AS2" s="13"/>
      <c r="AT2" s="13"/>
      <c r="AU2" s="1"/>
    </row>
    <row r="3" spans="2:48" ht="13.5" customHeight="1" x14ac:dyDescent="0.35">
      <c r="B3" s="16"/>
      <c r="C3" s="241" t="s">
        <v>87</v>
      </c>
      <c r="D3" s="241"/>
      <c r="E3" s="13"/>
      <c r="F3" s="14"/>
      <c r="G3" s="14"/>
      <c r="H3" s="14"/>
      <c r="I3" s="14"/>
      <c r="J3" s="14"/>
      <c r="K3" s="14"/>
      <c r="L3" s="14"/>
      <c r="M3" s="15"/>
      <c r="N3" s="13"/>
      <c r="O3" s="13"/>
      <c r="P3" s="13"/>
      <c r="Q3" s="13"/>
      <c r="R3" s="13"/>
      <c r="S3" s="13"/>
      <c r="T3" s="13"/>
      <c r="U3" s="13"/>
      <c r="V3" s="13"/>
      <c r="W3" s="13"/>
      <c r="X3" s="18"/>
      <c r="Y3" s="190" t="s">
        <v>37</v>
      </c>
      <c r="Z3" s="191"/>
      <c r="AA3" s="191"/>
      <c r="AB3" s="192"/>
      <c r="AC3" s="214">
        <f>COUNTA(G61:AJ61)</f>
        <v>19</v>
      </c>
      <c r="AD3" s="214"/>
      <c r="AE3" s="221">
        <f>'6月'!$AE$3</f>
        <v>22</v>
      </c>
      <c r="AF3" s="221"/>
      <c r="AG3" s="221">
        <f>'7月'!$AG$3</f>
        <v>19</v>
      </c>
      <c r="AH3" s="221"/>
      <c r="AI3" s="214">
        <f>SUM(AC3:AH3)</f>
        <v>60</v>
      </c>
      <c r="AJ3" s="214"/>
      <c r="AK3" s="13"/>
      <c r="AL3" s="15"/>
      <c r="AM3" s="13"/>
      <c r="AN3" s="13"/>
      <c r="AO3" s="13"/>
      <c r="AP3" s="13"/>
      <c r="AQ3" s="13"/>
      <c r="AR3" s="13"/>
      <c r="AS3" s="13"/>
      <c r="AT3" s="13"/>
      <c r="AU3" s="1"/>
    </row>
    <row r="4" spans="2:48" ht="13.5" customHeight="1" x14ac:dyDescent="0.35">
      <c r="B4" s="16"/>
      <c r="C4" s="241"/>
      <c r="D4" s="241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7"/>
      <c r="Q4" s="13"/>
      <c r="R4" s="13"/>
      <c r="S4" s="13"/>
      <c r="T4" s="17"/>
      <c r="U4" s="13"/>
      <c r="V4" s="13"/>
      <c r="W4" s="13"/>
      <c r="X4" s="18"/>
      <c r="Y4" s="190" t="s">
        <v>33</v>
      </c>
      <c r="Z4" s="191"/>
      <c r="AA4" s="191"/>
      <c r="AB4" s="192"/>
      <c r="AC4" s="214">
        <f>SUM(AC5:AD6)</f>
        <v>115</v>
      </c>
      <c r="AD4" s="214"/>
      <c r="AE4" s="221">
        <f>'6月'!$AE$4</f>
        <v>132</v>
      </c>
      <c r="AF4" s="221"/>
      <c r="AG4" s="221">
        <f>'7月'!$AG$4</f>
        <v>115</v>
      </c>
      <c r="AH4" s="221"/>
      <c r="AI4" s="214">
        <f>SUM(AC4:AH4)</f>
        <v>362</v>
      </c>
      <c r="AJ4" s="214"/>
      <c r="AK4" s="13"/>
      <c r="AL4" s="15"/>
      <c r="AM4" s="13"/>
      <c r="AN4" s="13"/>
      <c r="AO4" s="13"/>
      <c r="AP4" s="13"/>
      <c r="AQ4" s="13"/>
      <c r="AR4" s="13"/>
      <c r="AS4" s="13"/>
      <c r="AT4" s="13"/>
      <c r="AU4" s="1"/>
    </row>
    <row r="5" spans="2:48" ht="13.5" customHeight="1" x14ac:dyDescent="0.35">
      <c r="B5" s="16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8"/>
      <c r="Y5" s="167"/>
      <c r="Z5" s="190" t="s">
        <v>47</v>
      </c>
      <c r="AA5" s="191"/>
      <c r="AB5" s="192"/>
      <c r="AC5" s="214">
        <f>AK67</f>
        <v>1</v>
      </c>
      <c r="AD5" s="214"/>
      <c r="AE5" s="221">
        <f>'6月'!$AE$5</f>
        <v>0</v>
      </c>
      <c r="AF5" s="221"/>
      <c r="AG5" s="221">
        <f>'7月'!$AG$5</f>
        <v>1</v>
      </c>
      <c r="AH5" s="221"/>
      <c r="AI5" s="214">
        <f>SUM(AC5:AH5)</f>
        <v>2</v>
      </c>
      <c r="AJ5" s="214"/>
      <c r="AK5" s="154" t="s">
        <v>28</v>
      </c>
      <c r="AL5" s="15"/>
      <c r="AM5" s="13"/>
      <c r="AN5" s="13"/>
      <c r="AO5" s="13"/>
      <c r="AP5" s="13"/>
      <c r="AQ5" s="13"/>
      <c r="AR5" s="13"/>
      <c r="AS5" s="13"/>
      <c r="AT5" s="13"/>
      <c r="AU5" s="1"/>
    </row>
    <row r="6" spans="2:48" ht="13.5" customHeight="1" x14ac:dyDescent="0.35">
      <c r="B6" s="16"/>
      <c r="C6" s="17"/>
      <c r="D6" s="17"/>
      <c r="E6" s="17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8"/>
      <c r="Y6" s="167"/>
      <c r="Z6" s="190" t="s">
        <v>34</v>
      </c>
      <c r="AA6" s="191"/>
      <c r="AB6" s="192"/>
      <c r="AC6" s="222">
        <f>AK68</f>
        <v>114</v>
      </c>
      <c r="AD6" s="222"/>
      <c r="AE6" s="221">
        <f>'6月'!$AE$6</f>
        <v>132</v>
      </c>
      <c r="AF6" s="221"/>
      <c r="AG6" s="221">
        <f>'7月'!$AG$6</f>
        <v>114</v>
      </c>
      <c r="AH6" s="221"/>
      <c r="AI6" s="214">
        <f>SUM(AC6:AH6)</f>
        <v>360</v>
      </c>
      <c r="AJ6" s="214"/>
      <c r="AK6" s="13"/>
      <c r="AL6" s="15"/>
      <c r="AM6" s="13"/>
      <c r="AN6" s="13"/>
      <c r="AO6" s="13"/>
      <c r="AP6" s="13"/>
      <c r="AQ6" s="13"/>
      <c r="AR6" s="13"/>
      <c r="AS6" s="13"/>
      <c r="AT6" s="13"/>
      <c r="AU6" s="1"/>
    </row>
    <row r="7" spans="2:48" ht="13.5" customHeight="1" x14ac:dyDescent="0.5">
      <c r="B7" s="16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9"/>
      <c r="R7" s="19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"/>
    </row>
    <row r="8" spans="2:48" ht="18" customHeight="1" x14ac:dyDescent="0.35">
      <c r="B8" s="16"/>
      <c r="C8" s="196" t="s">
        <v>77</v>
      </c>
      <c r="D8" s="197"/>
      <c r="E8" s="198"/>
      <c r="F8" s="230"/>
      <c r="G8" s="231"/>
      <c r="H8" s="231"/>
      <c r="I8" s="231"/>
      <c r="J8" s="231"/>
      <c r="K8" s="232"/>
      <c r="L8" s="225">
        <v>45047</v>
      </c>
      <c r="M8" s="225"/>
      <c r="N8" s="225"/>
      <c r="O8" s="225"/>
      <c r="P8" s="225"/>
      <c r="Q8" s="225"/>
      <c r="R8" s="225"/>
      <c r="S8" s="225"/>
      <c r="T8" s="13"/>
      <c r="U8" s="13"/>
      <c r="V8" s="13"/>
      <c r="W8" s="13"/>
      <c r="X8" s="13"/>
      <c r="Y8" s="228" t="s">
        <v>22</v>
      </c>
      <c r="Z8" s="228"/>
      <c r="AA8" s="228"/>
      <c r="AB8" s="228"/>
      <c r="AC8" s="226" t="str">
        <f>AC2</f>
        <v>5月</v>
      </c>
      <c r="AD8" s="226"/>
      <c r="AE8" s="220">
        <f>AC6</f>
        <v>114</v>
      </c>
      <c r="AF8" s="220"/>
      <c r="AG8" s="226" t="str">
        <f>AE2</f>
        <v>6月</v>
      </c>
      <c r="AH8" s="226"/>
      <c r="AI8" s="220">
        <f>AE6</f>
        <v>132</v>
      </c>
      <c r="AJ8" s="226"/>
      <c r="AK8" s="220">
        <f>AG3</f>
        <v>19</v>
      </c>
      <c r="AL8" s="220"/>
      <c r="AM8" s="220">
        <f>AG6</f>
        <v>114</v>
      </c>
      <c r="AN8" s="220"/>
      <c r="AO8" s="62"/>
      <c r="AP8" s="240">
        <v>45077</v>
      </c>
      <c r="AQ8" s="240"/>
      <c r="AR8" s="240"/>
      <c r="AS8" s="240"/>
      <c r="AT8" s="13"/>
      <c r="AU8" s="1"/>
    </row>
    <row r="9" spans="2:48" ht="18" customHeight="1" x14ac:dyDescent="0.35">
      <c r="B9" s="16"/>
      <c r="C9" s="178" t="s">
        <v>78</v>
      </c>
      <c r="D9" s="179"/>
      <c r="E9" s="180"/>
      <c r="F9" s="169"/>
      <c r="G9" s="170"/>
      <c r="H9" s="170"/>
      <c r="I9" s="170"/>
      <c r="J9" s="170"/>
      <c r="K9" s="171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86"/>
      <c r="Z9" s="86"/>
      <c r="AA9" s="86"/>
      <c r="AB9" s="86"/>
      <c r="AC9" s="185"/>
      <c r="AD9" s="185"/>
      <c r="AE9" s="175"/>
      <c r="AF9" s="176"/>
      <c r="AG9" s="67"/>
      <c r="AH9" s="65"/>
      <c r="AI9" s="65"/>
      <c r="AJ9" s="65"/>
      <c r="AK9" s="65"/>
      <c r="AL9" s="67"/>
      <c r="AM9" s="67"/>
      <c r="AN9" s="13"/>
      <c r="AO9" s="13"/>
      <c r="AP9" s="13"/>
      <c r="AQ9" s="13"/>
      <c r="AR9" s="13"/>
      <c r="AS9" s="13"/>
      <c r="AT9" s="13"/>
      <c r="AU9" s="1"/>
    </row>
    <row r="10" spans="2:48" ht="18" customHeight="1" x14ac:dyDescent="0.35">
      <c r="B10" s="16"/>
      <c r="C10" s="181" t="s">
        <v>75</v>
      </c>
      <c r="D10" s="182"/>
      <c r="E10" s="183"/>
      <c r="F10" s="172"/>
      <c r="G10" s="173"/>
      <c r="H10" s="173"/>
      <c r="I10" s="173"/>
      <c r="J10" s="173"/>
      <c r="K10" s="174"/>
      <c r="L10" s="227" t="s">
        <v>15</v>
      </c>
      <c r="M10" s="225"/>
      <c r="N10" s="225"/>
      <c r="O10" s="225"/>
      <c r="P10" s="225"/>
      <c r="Q10" s="225"/>
      <c r="R10" s="229" t="s">
        <v>79</v>
      </c>
      <c r="S10" s="229"/>
      <c r="T10" s="148" t="s">
        <v>5</v>
      </c>
      <c r="U10" s="149" t="s">
        <v>6</v>
      </c>
      <c r="V10" s="149"/>
      <c r="W10" s="148" t="s">
        <v>3</v>
      </c>
      <c r="X10" s="149" t="s">
        <v>4</v>
      </c>
      <c r="Y10" s="149"/>
      <c r="Z10" s="148" t="s">
        <v>66</v>
      </c>
      <c r="AA10" s="149" t="s">
        <v>7</v>
      </c>
      <c r="AB10" s="149"/>
      <c r="AC10" s="148" t="s">
        <v>67</v>
      </c>
      <c r="AD10" s="149" t="s">
        <v>8</v>
      </c>
      <c r="AE10" s="149"/>
      <c r="AF10" s="149" t="s">
        <v>68</v>
      </c>
      <c r="AG10" s="149" t="s">
        <v>69</v>
      </c>
      <c r="AH10" s="149"/>
      <c r="AJ10" s="18"/>
      <c r="AK10" s="18"/>
      <c r="AL10" s="215"/>
      <c r="AM10" s="215"/>
      <c r="AO10" s="18"/>
      <c r="AP10" s="18"/>
      <c r="AQ10" s="18"/>
      <c r="AR10" s="18"/>
      <c r="AS10" s="13"/>
      <c r="AT10" s="13"/>
    </row>
    <row r="11" spans="2:48" ht="6" customHeight="1" x14ac:dyDescent="0.35">
      <c r="B11" s="16"/>
      <c r="C11" s="20"/>
      <c r="D11" s="20"/>
      <c r="E11" s="20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2:48" ht="54.95" customHeight="1" x14ac:dyDescent="0.15">
      <c r="B12" s="205" t="s">
        <v>0</v>
      </c>
      <c r="C12" s="223" t="s">
        <v>1</v>
      </c>
      <c r="D12" s="120" t="s">
        <v>73</v>
      </c>
      <c r="E12" s="212"/>
      <c r="F12" s="127">
        <f>$L$8</f>
        <v>45047</v>
      </c>
      <c r="G12" s="121">
        <f>$L$8+1</f>
        <v>45048</v>
      </c>
      <c r="H12" s="122">
        <f>$L$8+2</f>
        <v>45049</v>
      </c>
      <c r="I12" s="122">
        <f>$L$8+3</f>
        <v>45050</v>
      </c>
      <c r="J12" s="122">
        <f>$L$8+4</f>
        <v>45051</v>
      </c>
      <c r="K12" s="121">
        <f>$L$8+5</f>
        <v>45052</v>
      </c>
      <c r="L12" s="121">
        <f>$L$8+6</f>
        <v>45053</v>
      </c>
      <c r="M12" s="121">
        <f>$L$8+7</f>
        <v>45054</v>
      </c>
      <c r="N12" s="123">
        <f>$L$8+8</f>
        <v>45055</v>
      </c>
      <c r="O12" s="121">
        <f>$L$8+9</f>
        <v>45056</v>
      </c>
      <c r="P12" s="121">
        <f>$L$8+10</f>
        <v>45057</v>
      </c>
      <c r="Q12" s="121">
        <f>$L$8+11</f>
        <v>45058</v>
      </c>
      <c r="R12" s="121">
        <f>$L$8+12</f>
        <v>45059</v>
      </c>
      <c r="S12" s="121">
        <f>$L$8+13</f>
        <v>45060</v>
      </c>
      <c r="T12" s="121">
        <f>$L$8+14</f>
        <v>45061</v>
      </c>
      <c r="U12" s="121">
        <f>$L$8+15</f>
        <v>45062</v>
      </c>
      <c r="V12" s="121">
        <f>$L$8+16</f>
        <v>45063</v>
      </c>
      <c r="W12" s="121">
        <f>$L$8+17</f>
        <v>45064</v>
      </c>
      <c r="X12" s="121">
        <f>$L$8+18</f>
        <v>45065</v>
      </c>
      <c r="Y12" s="121">
        <f>$L$8+19</f>
        <v>45066</v>
      </c>
      <c r="Z12" s="121">
        <f>$L$8+20</f>
        <v>45067</v>
      </c>
      <c r="AA12" s="121">
        <f>$L$8+21</f>
        <v>45068</v>
      </c>
      <c r="AB12" s="121">
        <f>$L$8+22</f>
        <v>45069</v>
      </c>
      <c r="AC12" s="121">
        <f>$L$8+23</f>
        <v>45070</v>
      </c>
      <c r="AD12" s="121">
        <f>$L$8+24</f>
        <v>45071</v>
      </c>
      <c r="AE12" s="121">
        <f>$L$8+25</f>
        <v>45072</v>
      </c>
      <c r="AF12" s="121">
        <f>$L$8+26</f>
        <v>45073</v>
      </c>
      <c r="AG12" s="121">
        <f>$L$8+27</f>
        <v>45074</v>
      </c>
      <c r="AH12" s="121">
        <f>$L$8+28</f>
        <v>45075</v>
      </c>
      <c r="AI12" s="121">
        <f>$L$8+29</f>
        <v>45076</v>
      </c>
      <c r="AJ12" s="121">
        <f>$L$8+30</f>
        <v>45077</v>
      </c>
      <c r="AK12" s="209" t="s">
        <v>38</v>
      </c>
      <c r="AL12" s="216" t="s">
        <v>81</v>
      </c>
      <c r="AM12" s="216" t="s">
        <v>82</v>
      </c>
      <c r="AN12" s="216" t="s">
        <v>83</v>
      </c>
      <c r="AO12" s="216" t="s">
        <v>84</v>
      </c>
      <c r="AP12" s="216" t="s">
        <v>85</v>
      </c>
      <c r="AQ12" s="207" t="s">
        <v>19</v>
      </c>
      <c r="AR12" s="234" t="s">
        <v>18</v>
      </c>
      <c r="AS12" s="203" t="s">
        <v>71</v>
      </c>
      <c r="AT12" s="203" t="s">
        <v>72</v>
      </c>
      <c r="AV12" s="1"/>
    </row>
    <row r="13" spans="2:48" ht="32.1" customHeight="1" thickBot="1" x14ac:dyDescent="0.2">
      <c r="B13" s="206"/>
      <c r="C13" s="224"/>
      <c r="D13" s="56" t="s">
        <v>74</v>
      </c>
      <c r="E13" s="213"/>
      <c r="F13" s="128">
        <f t="shared" ref="F13:AD13" si="0">WEEKDAY(F12)</f>
        <v>2</v>
      </c>
      <c r="G13" s="21">
        <f t="shared" si="0"/>
        <v>3</v>
      </c>
      <c r="H13" s="22">
        <f>WEEKDAY(H12)</f>
        <v>4</v>
      </c>
      <c r="I13" s="22">
        <f>WEEKDAY(I12)</f>
        <v>5</v>
      </c>
      <c r="J13" s="22">
        <f t="shared" si="0"/>
        <v>6</v>
      </c>
      <c r="K13" s="21">
        <f t="shared" si="0"/>
        <v>7</v>
      </c>
      <c r="L13" s="21">
        <f t="shared" si="0"/>
        <v>1</v>
      </c>
      <c r="M13" s="21">
        <f t="shared" si="0"/>
        <v>2</v>
      </c>
      <c r="N13" s="23">
        <f t="shared" si="0"/>
        <v>3</v>
      </c>
      <c r="O13" s="21">
        <f t="shared" si="0"/>
        <v>4</v>
      </c>
      <c r="P13" s="21">
        <f t="shared" si="0"/>
        <v>5</v>
      </c>
      <c r="Q13" s="21">
        <f t="shared" si="0"/>
        <v>6</v>
      </c>
      <c r="R13" s="21">
        <f t="shared" si="0"/>
        <v>7</v>
      </c>
      <c r="S13" s="21">
        <f t="shared" si="0"/>
        <v>1</v>
      </c>
      <c r="T13" s="21">
        <f t="shared" si="0"/>
        <v>2</v>
      </c>
      <c r="U13" s="21">
        <f t="shared" si="0"/>
        <v>3</v>
      </c>
      <c r="V13" s="21">
        <f t="shared" si="0"/>
        <v>4</v>
      </c>
      <c r="W13" s="21">
        <f t="shared" si="0"/>
        <v>5</v>
      </c>
      <c r="X13" s="21">
        <f t="shared" si="0"/>
        <v>6</v>
      </c>
      <c r="Y13" s="21">
        <f t="shared" si="0"/>
        <v>7</v>
      </c>
      <c r="Z13" s="21">
        <f t="shared" si="0"/>
        <v>1</v>
      </c>
      <c r="AA13" s="21">
        <f t="shared" si="0"/>
        <v>2</v>
      </c>
      <c r="AB13" s="21">
        <f t="shared" si="0"/>
        <v>3</v>
      </c>
      <c r="AC13" s="21">
        <f t="shared" si="0"/>
        <v>4</v>
      </c>
      <c r="AD13" s="21">
        <f t="shared" si="0"/>
        <v>5</v>
      </c>
      <c r="AE13" s="21">
        <f t="shared" ref="AE13:AJ13" si="1">WEEKDAY(AE12)</f>
        <v>6</v>
      </c>
      <c r="AF13" s="21">
        <f t="shared" si="1"/>
        <v>7</v>
      </c>
      <c r="AG13" s="21">
        <f t="shared" si="1"/>
        <v>1</v>
      </c>
      <c r="AH13" s="21">
        <f t="shared" si="1"/>
        <v>2</v>
      </c>
      <c r="AI13" s="21">
        <f t="shared" si="1"/>
        <v>3</v>
      </c>
      <c r="AJ13" s="21">
        <f t="shared" si="1"/>
        <v>4</v>
      </c>
      <c r="AK13" s="210"/>
      <c r="AL13" s="217"/>
      <c r="AM13" s="217"/>
      <c r="AN13" s="217"/>
      <c r="AO13" s="217"/>
      <c r="AP13" s="217"/>
      <c r="AQ13" s="208"/>
      <c r="AR13" s="235"/>
      <c r="AS13" s="233"/>
      <c r="AT13" s="204"/>
      <c r="AV13" s="1"/>
    </row>
    <row r="14" spans="2:48" ht="15" customHeight="1" thickTop="1" x14ac:dyDescent="0.35">
      <c r="B14" s="211">
        <v>1</v>
      </c>
      <c r="C14" s="202"/>
      <c r="D14" s="24"/>
      <c r="E14" s="134" t="s">
        <v>2</v>
      </c>
      <c r="F14" s="117"/>
      <c r="G14" s="25"/>
      <c r="H14" s="26"/>
      <c r="I14" s="26"/>
      <c r="J14" s="26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46">
        <f>$AC$3</f>
        <v>19</v>
      </c>
      <c r="AL14" s="47">
        <f>COUNTIF(F14:AJ14,"○")</f>
        <v>0</v>
      </c>
      <c r="AM14" s="48">
        <f>COUNTIF(F14:AJ14,"／")+SUM(AN14:AP14)</f>
        <v>0</v>
      </c>
      <c r="AN14" s="47">
        <f>COUNTIF(F14:AJ14,"×")</f>
        <v>0</v>
      </c>
      <c r="AO14" s="47">
        <f>COUNTIF(F14:AJ14,"△")</f>
        <v>0</v>
      </c>
      <c r="AP14" s="47">
        <f>COUNTIF(F14:AJ14,"●")</f>
        <v>0</v>
      </c>
      <c r="AQ14" s="27"/>
      <c r="AR14" s="27"/>
      <c r="AS14" s="28"/>
      <c r="AT14" s="124"/>
      <c r="AV14" s="9"/>
    </row>
    <row r="15" spans="2:48" ht="15" customHeight="1" x14ac:dyDescent="0.35">
      <c r="B15" s="186"/>
      <c r="C15" s="177"/>
      <c r="D15" s="29"/>
      <c r="E15" s="135" t="s">
        <v>16</v>
      </c>
      <c r="F15" s="129"/>
      <c r="G15" s="30"/>
      <c r="H15" s="31"/>
      <c r="I15" s="31"/>
      <c r="J15" s="31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49"/>
      <c r="AL15" s="50"/>
      <c r="AM15" s="50"/>
      <c r="AN15" s="50"/>
      <c r="AO15" s="50"/>
      <c r="AP15" s="50"/>
      <c r="AQ15" s="55">
        <f>$AK$60-AR15</f>
        <v>114</v>
      </c>
      <c r="AR15" s="54">
        <f>SUM(F15:AJ15)</f>
        <v>0</v>
      </c>
      <c r="AS15" s="113">
        <f>AQ15/$AK$60</f>
        <v>1</v>
      </c>
      <c r="AT15" s="113">
        <f>AQ15/$AK$60</f>
        <v>1</v>
      </c>
      <c r="AV15" s="2"/>
    </row>
    <row r="16" spans="2:48" ht="15" customHeight="1" x14ac:dyDescent="0.35">
      <c r="B16" s="186">
        <v>2</v>
      </c>
      <c r="C16" s="177"/>
      <c r="D16" s="32"/>
      <c r="E16" s="136" t="s">
        <v>2</v>
      </c>
      <c r="F16" s="130"/>
      <c r="G16" s="33"/>
      <c r="H16" s="34"/>
      <c r="I16" s="34"/>
      <c r="J16" s="34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51">
        <f>$AC$3</f>
        <v>19</v>
      </c>
      <c r="AL16" s="52">
        <f>COUNTIF(F16:AJ16,"○")</f>
        <v>0</v>
      </c>
      <c r="AM16" s="53">
        <f>COUNTIF(F16:AJ16,"／")+SUM(AN16:AP16)</f>
        <v>0</v>
      </c>
      <c r="AN16" s="52">
        <f>COUNTIF(F16:AJ16,"×")</f>
        <v>0</v>
      </c>
      <c r="AO16" s="52">
        <f>COUNTIF(F16:AJ16,"△")</f>
        <v>0</v>
      </c>
      <c r="AP16" s="52">
        <f>COUNTIF(F16:AJ16,"●")</f>
        <v>0</v>
      </c>
      <c r="AQ16" s="52"/>
      <c r="AR16" s="52"/>
      <c r="AS16" s="114"/>
      <c r="AT16" s="125"/>
      <c r="AV16" s="9"/>
    </row>
    <row r="17" spans="2:48" ht="15" customHeight="1" x14ac:dyDescent="0.35">
      <c r="B17" s="186"/>
      <c r="C17" s="177"/>
      <c r="D17" s="29"/>
      <c r="E17" s="135" t="s">
        <v>17</v>
      </c>
      <c r="F17" s="131"/>
      <c r="G17" s="35"/>
      <c r="H17" s="36"/>
      <c r="I17" s="36"/>
      <c r="J17" s="36"/>
      <c r="K17" s="35"/>
      <c r="L17" s="35"/>
      <c r="M17" s="30"/>
      <c r="N17" s="30"/>
      <c r="O17" s="30"/>
      <c r="P17" s="30"/>
      <c r="Q17" s="30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49"/>
      <c r="AL17" s="54"/>
      <c r="AM17" s="54"/>
      <c r="AN17" s="54"/>
      <c r="AO17" s="54"/>
      <c r="AP17" s="54"/>
      <c r="AQ17" s="55">
        <f>$AK$60-AR17</f>
        <v>114</v>
      </c>
      <c r="AR17" s="54">
        <f>SUM(F17:AJ17)</f>
        <v>0</v>
      </c>
      <c r="AS17" s="113">
        <f>AQ17/$AK$60</f>
        <v>1</v>
      </c>
      <c r="AT17" s="113">
        <f>AQ17/$AK$60</f>
        <v>1</v>
      </c>
      <c r="AV17" s="2"/>
    </row>
    <row r="18" spans="2:48" ht="15" customHeight="1" x14ac:dyDescent="0.35">
      <c r="B18" s="186">
        <v>3</v>
      </c>
      <c r="C18" s="177"/>
      <c r="D18" s="32"/>
      <c r="E18" s="137" t="s">
        <v>2</v>
      </c>
      <c r="F18" s="130"/>
      <c r="G18" s="33"/>
      <c r="H18" s="34"/>
      <c r="I18" s="34"/>
      <c r="J18" s="34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51">
        <f>$AC$3</f>
        <v>19</v>
      </c>
      <c r="AL18" s="52">
        <f>COUNTIF(F18:AJ18,"○")</f>
        <v>0</v>
      </c>
      <c r="AM18" s="53">
        <f>COUNTIF(F18:AJ18,"／")+SUM(AN18:AP18)</f>
        <v>0</v>
      </c>
      <c r="AN18" s="52">
        <f>COUNTIF(F18:AJ18,"×")</f>
        <v>0</v>
      </c>
      <c r="AO18" s="52">
        <f>COUNTIF(F18:AJ18,"△")</f>
        <v>0</v>
      </c>
      <c r="AP18" s="52">
        <f>COUNTIF(F18:AJ18,"●")</f>
        <v>0</v>
      </c>
      <c r="AQ18" s="52"/>
      <c r="AR18" s="52"/>
      <c r="AS18" s="114"/>
      <c r="AT18" s="125"/>
      <c r="AV18" s="9"/>
    </row>
    <row r="19" spans="2:48" ht="15" customHeight="1" x14ac:dyDescent="0.35">
      <c r="B19" s="186"/>
      <c r="C19" s="177"/>
      <c r="D19" s="29"/>
      <c r="E19" s="135" t="s">
        <v>17</v>
      </c>
      <c r="F19" s="129"/>
      <c r="G19" s="30"/>
      <c r="H19" s="31"/>
      <c r="I19" s="31"/>
      <c r="J19" s="31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49"/>
      <c r="AL19" s="54"/>
      <c r="AM19" s="54"/>
      <c r="AN19" s="54"/>
      <c r="AO19" s="54"/>
      <c r="AP19" s="54"/>
      <c r="AQ19" s="55">
        <f>$AK$60-AR19</f>
        <v>114</v>
      </c>
      <c r="AR19" s="54">
        <f>SUM(F19:AJ19)</f>
        <v>0</v>
      </c>
      <c r="AS19" s="113">
        <f>AQ19/$AK$60</f>
        <v>1</v>
      </c>
      <c r="AT19" s="113">
        <f>AQ19/$AK$60</f>
        <v>1</v>
      </c>
      <c r="AV19" s="2"/>
    </row>
    <row r="20" spans="2:48" ht="15" customHeight="1" x14ac:dyDescent="0.35">
      <c r="B20" s="186">
        <v>4</v>
      </c>
      <c r="C20" s="177"/>
      <c r="D20" s="32"/>
      <c r="E20" s="136" t="s">
        <v>2</v>
      </c>
      <c r="F20" s="130"/>
      <c r="G20" s="33"/>
      <c r="H20" s="34"/>
      <c r="I20" s="34"/>
      <c r="J20" s="34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51">
        <f>$AC$3</f>
        <v>19</v>
      </c>
      <c r="AL20" s="52">
        <f>COUNTIF(F20:AJ20,"○")</f>
        <v>0</v>
      </c>
      <c r="AM20" s="53">
        <f>COUNTIF(F20:AJ20,"／")+SUM(AN20:AP20)</f>
        <v>0</v>
      </c>
      <c r="AN20" s="52">
        <f>COUNTIF(F20:AJ20,"×")</f>
        <v>0</v>
      </c>
      <c r="AO20" s="52">
        <f>COUNTIF(F20:AJ20,"△")</f>
        <v>0</v>
      </c>
      <c r="AP20" s="52">
        <f>COUNTIF(F20:AJ20,"●")</f>
        <v>0</v>
      </c>
      <c r="AQ20" s="52"/>
      <c r="AR20" s="52"/>
      <c r="AS20" s="114"/>
      <c r="AT20" s="125"/>
      <c r="AV20" s="9"/>
    </row>
    <row r="21" spans="2:48" ht="15" customHeight="1" x14ac:dyDescent="0.35">
      <c r="B21" s="186"/>
      <c r="C21" s="177"/>
      <c r="D21" s="29"/>
      <c r="E21" s="135" t="s">
        <v>16</v>
      </c>
      <c r="F21" s="131"/>
      <c r="G21" s="35"/>
      <c r="H21" s="36"/>
      <c r="I21" s="36"/>
      <c r="J21" s="36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49"/>
      <c r="AL21" s="54"/>
      <c r="AM21" s="54"/>
      <c r="AN21" s="54"/>
      <c r="AO21" s="54"/>
      <c r="AP21" s="54"/>
      <c r="AQ21" s="55">
        <f>$AK$60-AR21</f>
        <v>114</v>
      </c>
      <c r="AR21" s="54">
        <f>SUM(F21:AJ21)</f>
        <v>0</v>
      </c>
      <c r="AS21" s="113">
        <f>AQ21/$AK$60</f>
        <v>1</v>
      </c>
      <c r="AT21" s="113">
        <f>AQ21/$AK$60</f>
        <v>1</v>
      </c>
      <c r="AV21" s="2"/>
    </row>
    <row r="22" spans="2:48" ht="15" customHeight="1" x14ac:dyDescent="0.35">
      <c r="B22" s="186">
        <v>5</v>
      </c>
      <c r="C22" s="177"/>
      <c r="D22" s="32"/>
      <c r="E22" s="137" t="s">
        <v>2</v>
      </c>
      <c r="F22" s="130"/>
      <c r="G22" s="33"/>
      <c r="H22" s="34"/>
      <c r="I22" s="34"/>
      <c r="J22" s="34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51">
        <f>$AC$3</f>
        <v>19</v>
      </c>
      <c r="AL22" s="52">
        <f>COUNTIF(F22:AJ22,"○")</f>
        <v>0</v>
      </c>
      <c r="AM22" s="53">
        <f>COUNTIF(F22:AJ22,"／")+SUM(AN22:AP22)</f>
        <v>0</v>
      </c>
      <c r="AN22" s="52">
        <f>COUNTIF(F22:AJ22,"×")</f>
        <v>0</v>
      </c>
      <c r="AO22" s="52">
        <f>COUNTIF(F22:AJ22,"△")</f>
        <v>0</v>
      </c>
      <c r="AP22" s="52">
        <f>COUNTIF(F22:AJ22,"●")</f>
        <v>0</v>
      </c>
      <c r="AQ22" s="52"/>
      <c r="AR22" s="52"/>
      <c r="AS22" s="114"/>
      <c r="AT22" s="125"/>
      <c r="AV22" s="9"/>
    </row>
    <row r="23" spans="2:48" ht="15" customHeight="1" x14ac:dyDescent="0.35">
      <c r="B23" s="186"/>
      <c r="C23" s="177"/>
      <c r="D23" s="29"/>
      <c r="E23" s="135" t="s">
        <v>16</v>
      </c>
      <c r="F23" s="131"/>
      <c r="G23" s="35"/>
      <c r="H23" s="36"/>
      <c r="I23" s="36"/>
      <c r="J23" s="36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49"/>
      <c r="AL23" s="54"/>
      <c r="AM23" s="54"/>
      <c r="AN23" s="54"/>
      <c r="AO23" s="54"/>
      <c r="AP23" s="54"/>
      <c r="AQ23" s="55">
        <f>$AK$60-AR23</f>
        <v>114</v>
      </c>
      <c r="AR23" s="54">
        <f>SUM(F23:AJ23)</f>
        <v>0</v>
      </c>
      <c r="AS23" s="113">
        <f>AQ23/$AK$60</f>
        <v>1</v>
      </c>
      <c r="AT23" s="113">
        <f>AQ23/$AK$60</f>
        <v>1</v>
      </c>
      <c r="AV23" s="2"/>
    </row>
    <row r="24" spans="2:48" ht="15" customHeight="1" x14ac:dyDescent="0.35">
      <c r="B24" s="184">
        <v>6</v>
      </c>
      <c r="C24" s="177"/>
      <c r="D24" s="32"/>
      <c r="E24" s="138" t="s">
        <v>2</v>
      </c>
      <c r="F24" s="130"/>
      <c r="G24" s="33"/>
      <c r="H24" s="34"/>
      <c r="I24" s="34"/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51">
        <f>$AC$3</f>
        <v>19</v>
      </c>
      <c r="AL24" s="52">
        <f>COUNTIF(F24:AJ24,"○")</f>
        <v>0</v>
      </c>
      <c r="AM24" s="53">
        <f>COUNTIF(F24:AJ24,"／")+SUM(AN24:AP24)</f>
        <v>0</v>
      </c>
      <c r="AN24" s="52">
        <f>COUNTIF(F24:AJ24,"×")</f>
        <v>0</v>
      </c>
      <c r="AO24" s="52">
        <f>COUNTIF(F24:AJ24,"△")</f>
        <v>0</v>
      </c>
      <c r="AP24" s="52">
        <f>COUNTIF(F24:AJ24,"●")</f>
        <v>0</v>
      </c>
      <c r="AQ24" s="52"/>
      <c r="AR24" s="52"/>
      <c r="AS24" s="114"/>
      <c r="AT24" s="125"/>
      <c r="AV24" s="9"/>
    </row>
    <row r="25" spans="2:48" ht="15" customHeight="1" x14ac:dyDescent="0.35">
      <c r="B25" s="184"/>
      <c r="C25" s="177"/>
      <c r="D25" s="29"/>
      <c r="E25" s="139" t="s">
        <v>16</v>
      </c>
      <c r="F25" s="131"/>
      <c r="G25" s="35"/>
      <c r="H25" s="36"/>
      <c r="I25" s="36"/>
      <c r="J25" s="36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49"/>
      <c r="AL25" s="54"/>
      <c r="AM25" s="54"/>
      <c r="AN25" s="54"/>
      <c r="AO25" s="54"/>
      <c r="AP25" s="54"/>
      <c r="AQ25" s="55">
        <f>$AK$60-AR25</f>
        <v>114</v>
      </c>
      <c r="AR25" s="54">
        <f>SUM(F25:AJ25)</f>
        <v>0</v>
      </c>
      <c r="AS25" s="113">
        <f>AQ25/$AK$60</f>
        <v>1</v>
      </c>
      <c r="AT25" s="113">
        <f>AQ25/$AK$60</f>
        <v>1</v>
      </c>
      <c r="AV25" s="2"/>
    </row>
    <row r="26" spans="2:48" ht="15" customHeight="1" x14ac:dyDescent="0.35">
      <c r="B26" s="186">
        <v>7</v>
      </c>
      <c r="C26" s="177"/>
      <c r="D26" s="32"/>
      <c r="E26" s="140" t="s">
        <v>2</v>
      </c>
      <c r="F26" s="130"/>
      <c r="G26" s="33"/>
      <c r="H26" s="34"/>
      <c r="I26" s="34"/>
      <c r="J26" s="34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1">
        <f>$AC$3</f>
        <v>19</v>
      </c>
      <c r="AL26" s="52">
        <f>COUNTIF(F26:AJ26,"○")</f>
        <v>0</v>
      </c>
      <c r="AM26" s="53">
        <f>COUNTIF(F26:AJ26,"／")+SUM(AN26:AP26)</f>
        <v>0</v>
      </c>
      <c r="AN26" s="52">
        <f>COUNTIF(F26:AJ26,"×")</f>
        <v>0</v>
      </c>
      <c r="AO26" s="52">
        <f>COUNTIF(F26:AJ26,"△")</f>
        <v>0</v>
      </c>
      <c r="AP26" s="52">
        <f>COUNTIF(F26:AJ26,"●")</f>
        <v>0</v>
      </c>
      <c r="AQ26" s="52"/>
      <c r="AR26" s="52"/>
      <c r="AS26" s="114"/>
      <c r="AT26" s="125"/>
      <c r="AV26" s="9"/>
    </row>
    <row r="27" spans="2:48" ht="15" customHeight="1" x14ac:dyDescent="0.35">
      <c r="B27" s="186"/>
      <c r="C27" s="177"/>
      <c r="D27" s="29"/>
      <c r="E27" s="139" t="s">
        <v>16</v>
      </c>
      <c r="F27" s="129"/>
      <c r="G27" s="30"/>
      <c r="H27" s="31"/>
      <c r="I27" s="31"/>
      <c r="J27" s="31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9"/>
      <c r="AL27" s="54"/>
      <c r="AM27" s="54"/>
      <c r="AN27" s="54"/>
      <c r="AO27" s="54"/>
      <c r="AP27" s="54"/>
      <c r="AQ27" s="55">
        <f>$AK$60-AR27</f>
        <v>114</v>
      </c>
      <c r="AR27" s="54">
        <f>SUM(F27:AJ27)</f>
        <v>0</v>
      </c>
      <c r="AS27" s="113">
        <f>AQ27/$AK$60</f>
        <v>1</v>
      </c>
      <c r="AT27" s="113">
        <f>AQ27/$AK$60</f>
        <v>1</v>
      </c>
      <c r="AV27" s="2"/>
    </row>
    <row r="28" spans="2:48" ht="15" customHeight="1" x14ac:dyDescent="0.35">
      <c r="B28" s="186">
        <v>8</v>
      </c>
      <c r="C28" s="177"/>
      <c r="D28" s="32"/>
      <c r="E28" s="136" t="s">
        <v>2</v>
      </c>
      <c r="F28" s="130"/>
      <c r="G28" s="33"/>
      <c r="H28" s="34"/>
      <c r="I28" s="34"/>
      <c r="J28" s="34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51">
        <f>$AC$3</f>
        <v>19</v>
      </c>
      <c r="AL28" s="52">
        <f>COUNTIF(F28:AJ28,"○")</f>
        <v>0</v>
      </c>
      <c r="AM28" s="53">
        <f>COUNTIF(F28:AJ28,"／")+SUM(AN28:AP28)</f>
        <v>0</v>
      </c>
      <c r="AN28" s="52">
        <f>COUNTIF(F28:AJ28,"×")</f>
        <v>0</v>
      </c>
      <c r="AO28" s="52">
        <f>COUNTIF(F28:AJ28,"△")</f>
        <v>0</v>
      </c>
      <c r="AP28" s="52">
        <f>COUNTIF(F28:AJ28,"●")</f>
        <v>0</v>
      </c>
      <c r="AQ28" s="52"/>
      <c r="AR28" s="52"/>
      <c r="AS28" s="114"/>
      <c r="AT28" s="125"/>
      <c r="AV28" s="9"/>
    </row>
    <row r="29" spans="2:48" ht="15" customHeight="1" x14ac:dyDescent="0.35">
      <c r="B29" s="186"/>
      <c r="C29" s="177"/>
      <c r="D29" s="29"/>
      <c r="E29" s="135" t="s">
        <v>16</v>
      </c>
      <c r="F29" s="131"/>
      <c r="G29" s="35"/>
      <c r="H29" s="36"/>
      <c r="I29" s="36"/>
      <c r="J29" s="36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49"/>
      <c r="AL29" s="54"/>
      <c r="AM29" s="54"/>
      <c r="AN29" s="54"/>
      <c r="AO29" s="54"/>
      <c r="AP29" s="54"/>
      <c r="AQ29" s="55">
        <f>$AK$60-AR29</f>
        <v>114</v>
      </c>
      <c r="AR29" s="54">
        <f>SUM(F29:AJ29)</f>
        <v>0</v>
      </c>
      <c r="AS29" s="113">
        <f>AQ29/$AK$60</f>
        <v>1</v>
      </c>
      <c r="AT29" s="113">
        <f>AQ29/$AK$60</f>
        <v>1</v>
      </c>
      <c r="AV29" s="2"/>
    </row>
    <row r="30" spans="2:48" ht="15" customHeight="1" x14ac:dyDescent="0.35">
      <c r="B30" s="186">
        <v>9</v>
      </c>
      <c r="C30" s="177"/>
      <c r="D30" s="32"/>
      <c r="E30" s="137" t="s">
        <v>2</v>
      </c>
      <c r="F30" s="130"/>
      <c r="G30" s="33"/>
      <c r="H30" s="34"/>
      <c r="I30" s="34"/>
      <c r="J30" s="34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51">
        <f>$AC$3</f>
        <v>19</v>
      </c>
      <c r="AL30" s="52">
        <f>COUNTIF(F30:AJ30,"○")</f>
        <v>0</v>
      </c>
      <c r="AM30" s="53">
        <f>COUNTIF(F30:AJ30,"／")+SUM(AN30:AP30)</f>
        <v>0</v>
      </c>
      <c r="AN30" s="52">
        <f>COUNTIF(F30:AJ30,"×")</f>
        <v>0</v>
      </c>
      <c r="AO30" s="52">
        <f>COUNTIF(F30:AJ30,"△")</f>
        <v>0</v>
      </c>
      <c r="AP30" s="52">
        <f>COUNTIF(F30:AJ30,"●")</f>
        <v>0</v>
      </c>
      <c r="AQ30" s="52"/>
      <c r="AR30" s="52"/>
      <c r="AS30" s="114"/>
      <c r="AT30" s="125"/>
      <c r="AV30" s="9"/>
    </row>
    <row r="31" spans="2:48" ht="15" customHeight="1" x14ac:dyDescent="0.35">
      <c r="B31" s="186"/>
      <c r="C31" s="177"/>
      <c r="D31" s="29"/>
      <c r="E31" s="135" t="s">
        <v>16</v>
      </c>
      <c r="F31" s="131"/>
      <c r="G31" s="35"/>
      <c r="H31" s="36"/>
      <c r="I31" s="36"/>
      <c r="J31" s="36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49"/>
      <c r="AL31" s="54"/>
      <c r="AM31" s="54"/>
      <c r="AN31" s="54"/>
      <c r="AO31" s="54"/>
      <c r="AP31" s="54"/>
      <c r="AQ31" s="55">
        <f>$AK$60-AR31</f>
        <v>114</v>
      </c>
      <c r="AR31" s="54">
        <f>SUM(F31:AJ31)</f>
        <v>0</v>
      </c>
      <c r="AS31" s="113">
        <f>AQ31/$AK$60</f>
        <v>1</v>
      </c>
      <c r="AT31" s="113">
        <f>AQ31/$AK$60</f>
        <v>1</v>
      </c>
      <c r="AV31" s="2"/>
    </row>
    <row r="32" spans="2:48" ht="15" customHeight="1" x14ac:dyDescent="0.35">
      <c r="B32" s="186">
        <v>10</v>
      </c>
      <c r="C32" s="177"/>
      <c r="D32" s="32"/>
      <c r="E32" s="136" t="s">
        <v>2</v>
      </c>
      <c r="F32" s="130"/>
      <c r="G32" s="33"/>
      <c r="H32" s="34"/>
      <c r="I32" s="34"/>
      <c r="J32" s="34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51">
        <f>$AC$3</f>
        <v>19</v>
      </c>
      <c r="AL32" s="52">
        <f>COUNTIF(F32:AJ32,"○")</f>
        <v>0</v>
      </c>
      <c r="AM32" s="53">
        <f>COUNTIF(F32:AJ32,"／")+SUM(AN32:AP32)</f>
        <v>0</v>
      </c>
      <c r="AN32" s="52">
        <f>COUNTIF(F32:AJ32,"×")</f>
        <v>0</v>
      </c>
      <c r="AO32" s="52">
        <f>COUNTIF(F32:AJ32,"△")</f>
        <v>0</v>
      </c>
      <c r="AP32" s="52">
        <f>COUNTIF(F32:AJ32,"●")</f>
        <v>0</v>
      </c>
      <c r="AQ32" s="52"/>
      <c r="AR32" s="52"/>
      <c r="AS32" s="114"/>
      <c r="AT32" s="125"/>
      <c r="AV32" s="9"/>
    </row>
    <row r="33" spans="2:48" ht="15" customHeight="1" x14ac:dyDescent="0.35">
      <c r="B33" s="186"/>
      <c r="C33" s="177"/>
      <c r="D33" s="29"/>
      <c r="E33" s="135" t="s">
        <v>16</v>
      </c>
      <c r="F33" s="131"/>
      <c r="G33" s="35"/>
      <c r="H33" s="36"/>
      <c r="I33" s="36"/>
      <c r="J33" s="36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49"/>
      <c r="AL33" s="54"/>
      <c r="AM33" s="54"/>
      <c r="AN33" s="54"/>
      <c r="AO33" s="54"/>
      <c r="AP33" s="54"/>
      <c r="AQ33" s="55">
        <f>$AK$60-AR33</f>
        <v>114</v>
      </c>
      <c r="AR33" s="54">
        <f>SUM(F33:AJ33)</f>
        <v>0</v>
      </c>
      <c r="AS33" s="113">
        <f>AQ33/$AK$60</f>
        <v>1</v>
      </c>
      <c r="AT33" s="113">
        <f>AQ33/$AK$60</f>
        <v>1</v>
      </c>
      <c r="AV33" s="2"/>
    </row>
    <row r="34" spans="2:48" ht="15" customHeight="1" x14ac:dyDescent="0.35">
      <c r="B34" s="186">
        <v>11</v>
      </c>
      <c r="C34" s="177"/>
      <c r="D34" s="32"/>
      <c r="E34" s="137" t="s">
        <v>2</v>
      </c>
      <c r="F34" s="130"/>
      <c r="G34" s="33"/>
      <c r="H34" s="34"/>
      <c r="I34" s="34"/>
      <c r="J34" s="34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51">
        <f>$AC$3</f>
        <v>19</v>
      </c>
      <c r="AL34" s="52">
        <f>COUNTIF(F34:AJ34,"○")</f>
        <v>0</v>
      </c>
      <c r="AM34" s="53">
        <f>COUNTIF(F34:AJ34,"／")+SUM(AN34:AP34)</f>
        <v>0</v>
      </c>
      <c r="AN34" s="52">
        <f>COUNTIF(F34:AJ34,"×")</f>
        <v>0</v>
      </c>
      <c r="AO34" s="52">
        <f>COUNTIF(F34:AJ34,"△")</f>
        <v>0</v>
      </c>
      <c r="AP34" s="52">
        <f>COUNTIF(F34:AJ34,"●")</f>
        <v>0</v>
      </c>
      <c r="AQ34" s="52"/>
      <c r="AR34" s="52"/>
      <c r="AS34" s="114"/>
      <c r="AT34" s="125"/>
      <c r="AV34" s="9"/>
    </row>
    <row r="35" spans="2:48" ht="15" customHeight="1" x14ac:dyDescent="0.35">
      <c r="B35" s="186"/>
      <c r="C35" s="177"/>
      <c r="D35" s="29"/>
      <c r="E35" s="135" t="s">
        <v>16</v>
      </c>
      <c r="F35" s="129"/>
      <c r="G35" s="30"/>
      <c r="H35" s="31"/>
      <c r="I35" s="31"/>
      <c r="J35" s="31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49"/>
      <c r="AL35" s="54"/>
      <c r="AM35" s="54"/>
      <c r="AN35" s="54"/>
      <c r="AO35" s="54"/>
      <c r="AP35" s="54"/>
      <c r="AQ35" s="55">
        <f>$AK$60-AR35</f>
        <v>114</v>
      </c>
      <c r="AR35" s="54">
        <f>SUM(F35:AJ35)</f>
        <v>0</v>
      </c>
      <c r="AS35" s="113">
        <f>AQ35/$AK$60</f>
        <v>1</v>
      </c>
      <c r="AT35" s="113">
        <f>AQ35/$AK$60</f>
        <v>1</v>
      </c>
      <c r="AV35" s="2"/>
    </row>
    <row r="36" spans="2:48" ht="15" customHeight="1" x14ac:dyDescent="0.35">
      <c r="B36" s="186">
        <v>12</v>
      </c>
      <c r="C36" s="177"/>
      <c r="D36" s="32"/>
      <c r="E36" s="136" t="s">
        <v>2</v>
      </c>
      <c r="F36" s="130"/>
      <c r="G36" s="33"/>
      <c r="H36" s="34"/>
      <c r="I36" s="34"/>
      <c r="J36" s="34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51">
        <f>$AC$3</f>
        <v>19</v>
      </c>
      <c r="AL36" s="52">
        <f>COUNTIF(F36:AJ36,"○")</f>
        <v>0</v>
      </c>
      <c r="AM36" s="53">
        <f>COUNTIF(F36:AJ36,"／")+SUM(AN36:AP36)</f>
        <v>0</v>
      </c>
      <c r="AN36" s="52">
        <f>COUNTIF(F36:AJ36,"×")</f>
        <v>0</v>
      </c>
      <c r="AO36" s="52">
        <f>COUNTIF(F36:AJ36,"△")</f>
        <v>0</v>
      </c>
      <c r="AP36" s="52">
        <f>COUNTIF(F36:AJ36,"●")</f>
        <v>0</v>
      </c>
      <c r="AQ36" s="52"/>
      <c r="AR36" s="52"/>
      <c r="AS36" s="114"/>
      <c r="AT36" s="125"/>
      <c r="AV36" s="9"/>
    </row>
    <row r="37" spans="2:48" ht="15" customHeight="1" x14ac:dyDescent="0.35">
      <c r="B37" s="186"/>
      <c r="C37" s="177"/>
      <c r="D37" s="29"/>
      <c r="E37" s="141" t="s">
        <v>16</v>
      </c>
      <c r="F37" s="131"/>
      <c r="G37" s="35"/>
      <c r="H37" s="36"/>
      <c r="I37" s="36"/>
      <c r="J37" s="36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49"/>
      <c r="AL37" s="54"/>
      <c r="AM37" s="54"/>
      <c r="AN37" s="54"/>
      <c r="AO37" s="54"/>
      <c r="AP37" s="54"/>
      <c r="AQ37" s="55">
        <f>$AK$60-AR37</f>
        <v>114</v>
      </c>
      <c r="AR37" s="54">
        <f>SUM(F37:AJ37)</f>
        <v>0</v>
      </c>
      <c r="AS37" s="113">
        <f>AQ37/$AK$60</f>
        <v>1</v>
      </c>
      <c r="AT37" s="126">
        <f>AQ37/$AK$60</f>
        <v>1</v>
      </c>
      <c r="AV37" s="2"/>
    </row>
    <row r="38" spans="2:48" ht="15" customHeight="1" x14ac:dyDescent="0.35">
      <c r="B38" s="186">
        <v>13</v>
      </c>
      <c r="C38" s="177"/>
      <c r="D38" s="32"/>
      <c r="E38" s="136" t="s">
        <v>2</v>
      </c>
      <c r="F38" s="130"/>
      <c r="G38" s="33"/>
      <c r="H38" s="34"/>
      <c r="I38" s="34"/>
      <c r="J38" s="34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51">
        <f>$AC$3</f>
        <v>19</v>
      </c>
      <c r="AL38" s="52">
        <f>COUNTIF(F38:AJ38,"○")</f>
        <v>0</v>
      </c>
      <c r="AM38" s="53">
        <f>COUNTIF(F38:AJ38,"／")+SUM(AN38:AP38)</f>
        <v>0</v>
      </c>
      <c r="AN38" s="52">
        <f>COUNTIF(F38:AJ38,"×")</f>
        <v>0</v>
      </c>
      <c r="AO38" s="52">
        <f>COUNTIF(F38:AJ38,"△")</f>
        <v>0</v>
      </c>
      <c r="AP38" s="52">
        <f>COUNTIF(F38:AJ38,"●")</f>
        <v>0</v>
      </c>
      <c r="AQ38" s="52"/>
      <c r="AR38" s="52"/>
      <c r="AS38" s="114"/>
      <c r="AT38" s="125"/>
      <c r="AV38" s="9"/>
    </row>
    <row r="39" spans="2:48" ht="15" customHeight="1" x14ac:dyDescent="0.35">
      <c r="B39" s="186"/>
      <c r="C39" s="177"/>
      <c r="D39" s="29"/>
      <c r="E39" s="135" t="s">
        <v>16</v>
      </c>
      <c r="F39" s="131"/>
      <c r="G39" s="35"/>
      <c r="H39" s="36"/>
      <c r="I39" s="36"/>
      <c r="J39" s="36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49"/>
      <c r="AL39" s="54"/>
      <c r="AM39" s="54"/>
      <c r="AN39" s="54"/>
      <c r="AO39" s="54"/>
      <c r="AP39" s="54"/>
      <c r="AQ39" s="55">
        <f>$AK$60-AR39</f>
        <v>114</v>
      </c>
      <c r="AR39" s="54">
        <f>SUM(F39:AJ39)</f>
        <v>0</v>
      </c>
      <c r="AS39" s="113">
        <f>AQ39/$AK$60</f>
        <v>1</v>
      </c>
      <c r="AT39" s="113">
        <f>AQ39/$AK$60</f>
        <v>1</v>
      </c>
      <c r="AV39" s="2"/>
    </row>
    <row r="40" spans="2:48" ht="15" customHeight="1" x14ac:dyDescent="0.35">
      <c r="B40" s="186">
        <v>14</v>
      </c>
      <c r="C40" s="177"/>
      <c r="D40" s="32"/>
      <c r="E40" s="136" t="s">
        <v>2</v>
      </c>
      <c r="F40" s="130"/>
      <c r="G40" s="33"/>
      <c r="H40" s="34"/>
      <c r="I40" s="34"/>
      <c r="J40" s="34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51">
        <f>$AC$3</f>
        <v>19</v>
      </c>
      <c r="AL40" s="52">
        <f>COUNTIF(F40:AJ40,"○")</f>
        <v>0</v>
      </c>
      <c r="AM40" s="53">
        <f>COUNTIF(F40:AJ40,"／")+SUM(AN40:AP40)</f>
        <v>0</v>
      </c>
      <c r="AN40" s="52">
        <f>COUNTIF(F40:AJ40,"×")</f>
        <v>0</v>
      </c>
      <c r="AO40" s="52">
        <f>COUNTIF(F40:AJ40,"△")</f>
        <v>0</v>
      </c>
      <c r="AP40" s="52">
        <f>COUNTIF(F40:AJ40,"●")</f>
        <v>0</v>
      </c>
      <c r="AQ40" s="52"/>
      <c r="AR40" s="52"/>
      <c r="AS40" s="114"/>
      <c r="AT40" s="125"/>
      <c r="AV40" s="9"/>
    </row>
    <row r="41" spans="2:48" ht="15" customHeight="1" x14ac:dyDescent="0.35">
      <c r="B41" s="186"/>
      <c r="C41" s="177"/>
      <c r="D41" s="29"/>
      <c r="E41" s="135" t="s">
        <v>16</v>
      </c>
      <c r="F41" s="131"/>
      <c r="G41" s="35"/>
      <c r="H41" s="36"/>
      <c r="I41" s="36"/>
      <c r="J41" s="36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49"/>
      <c r="AL41" s="54"/>
      <c r="AM41" s="54"/>
      <c r="AN41" s="54"/>
      <c r="AO41" s="54"/>
      <c r="AP41" s="54"/>
      <c r="AQ41" s="55">
        <f>$AK$60-AR41</f>
        <v>114</v>
      </c>
      <c r="AR41" s="54">
        <f>SUM(F41:AJ41)</f>
        <v>0</v>
      </c>
      <c r="AS41" s="113">
        <f>AQ41/$AK$60</f>
        <v>1</v>
      </c>
      <c r="AT41" s="113">
        <f>AQ41/$AK$60</f>
        <v>1</v>
      </c>
      <c r="AV41" s="2"/>
    </row>
    <row r="42" spans="2:48" ht="15" customHeight="1" x14ac:dyDescent="0.35">
      <c r="B42" s="186">
        <v>15</v>
      </c>
      <c r="C42" s="177"/>
      <c r="D42" s="32"/>
      <c r="E42" s="137" t="s">
        <v>2</v>
      </c>
      <c r="F42" s="130"/>
      <c r="G42" s="33"/>
      <c r="H42" s="34"/>
      <c r="I42" s="34"/>
      <c r="J42" s="34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51">
        <f>$AC$3</f>
        <v>19</v>
      </c>
      <c r="AL42" s="52">
        <f>COUNTIF(F42:AJ42,"○")</f>
        <v>0</v>
      </c>
      <c r="AM42" s="53">
        <f>COUNTIF(F42:AJ42,"／")+SUM(AN42:AP42)</f>
        <v>0</v>
      </c>
      <c r="AN42" s="52">
        <f>COUNTIF(F42:AJ42,"×")</f>
        <v>0</v>
      </c>
      <c r="AO42" s="52">
        <f>COUNTIF(F42:AJ42,"△")</f>
        <v>0</v>
      </c>
      <c r="AP42" s="52">
        <f>COUNTIF(F42:AJ42,"●")</f>
        <v>0</v>
      </c>
      <c r="AQ42" s="52"/>
      <c r="AR42" s="52"/>
      <c r="AS42" s="114"/>
      <c r="AT42" s="125"/>
      <c r="AV42" s="9"/>
    </row>
    <row r="43" spans="2:48" ht="15" customHeight="1" x14ac:dyDescent="0.35">
      <c r="B43" s="186"/>
      <c r="C43" s="177"/>
      <c r="D43" s="29"/>
      <c r="E43" s="135" t="s">
        <v>16</v>
      </c>
      <c r="F43" s="129"/>
      <c r="G43" s="30"/>
      <c r="H43" s="31"/>
      <c r="I43" s="31"/>
      <c r="J43" s="31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49"/>
      <c r="AL43" s="54"/>
      <c r="AM43" s="54"/>
      <c r="AN43" s="54"/>
      <c r="AO43" s="54"/>
      <c r="AP43" s="54"/>
      <c r="AQ43" s="55">
        <f>$AK$60-AR43</f>
        <v>114</v>
      </c>
      <c r="AR43" s="54">
        <f>SUM(F43:AJ43)</f>
        <v>0</v>
      </c>
      <c r="AS43" s="113">
        <f>AQ43/$AK$60</f>
        <v>1</v>
      </c>
      <c r="AT43" s="113">
        <f>AQ43/$AK$60</f>
        <v>1</v>
      </c>
      <c r="AV43" s="2"/>
    </row>
    <row r="44" spans="2:48" ht="15" customHeight="1" x14ac:dyDescent="0.35">
      <c r="B44" s="186">
        <v>16</v>
      </c>
      <c r="C44" s="177"/>
      <c r="D44" s="32"/>
      <c r="E44" s="136" t="s">
        <v>2</v>
      </c>
      <c r="F44" s="130"/>
      <c r="G44" s="33"/>
      <c r="H44" s="34"/>
      <c r="I44" s="34"/>
      <c r="J44" s="34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51">
        <f>$AC$3</f>
        <v>19</v>
      </c>
      <c r="AL44" s="52">
        <f>COUNTIF(F44:AJ44,"○")</f>
        <v>0</v>
      </c>
      <c r="AM44" s="53">
        <f>COUNTIF(F44:AJ44,"／")+SUM(AN44:AP44)</f>
        <v>0</v>
      </c>
      <c r="AN44" s="52">
        <f>COUNTIF(F44:AJ44,"×")</f>
        <v>0</v>
      </c>
      <c r="AO44" s="52">
        <f>COUNTIF(F44:AJ44,"△")</f>
        <v>0</v>
      </c>
      <c r="AP44" s="52">
        <f>COUNTIF(F44:AJ44,"●")</f>
        <v>0</v>
      </c>
      <c r="AQ44" s="52"/>
      <c r="AR44" s="52"/>
      <c r="AS44" s="114"/>
      <c r="AT44" s="125"/>
      <c r="AV44" s="9"/>
    </row>
    <row r="45" spans="2:48" ht="15" customHeight="1" x14ac:dyDescent="0.35">
      <c r="B45" s="186"/>
      <c r="C45" s="177"/>
      <c r="D45" s="29"/>
      <c r="E45" s="141" t="s">
        <v>16</v>
      </c>
      <c r="F45" s="131"/>
      <c r="G45" s="35"/>
      <c r="H45" s="36"/>
      <c r="I45" s="36"/>
      <c r="J45" s="36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49"/>
      <c r="AL45" s="54"/>
      <c r="AM45" s="54"/>
      <c r="AN45" s="54"/>
      <c r="AO45" s="54"/>
      <c r="AP45" s="54"/>
      <c r="AQ45" s="55">
        <f>$AK$60-AR45</f>
        <v>114</v>
      </c>
      <c r="AR45" s="54">
        <f>SUM(F45:AJ45)</f>
        <v>0</v>
      </c>
      <c r="AS45" s="113">
        <f>AQ45/$AK$60</f>
        <v>1</v>
      </c>
      <c r="AT45" s="126">
        <f>AQ45/$AK$60</f>
        <v>1</v>
      </c>
      <c r="AV45" s="2"/>
    </row>
    <row r="46" spans="2:48" ht="15" customHeight="1" x14ac:dyDescent="0.35">
      <c r="B46" s="186">
        <v>17</v>
      </c>
      <c r="C46" s="177"/>
      <c r="D46" s="32"/>
      <c r="E46" s="136" t="s">
        <v>2</v>
      </c>
      <c r="F46" s="130"/>
      <c r="G46" s="33"/>
      <c r="H46" s="34"/>
      <c r="I46" s="34"/>
      <c r="J46" s="34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51">
        <f>$AC$3</f>
        <v>19</v>
      </c>
      <c r="AL46" s="52">
        <f>COUNTIF(F46:AJ46,"○")</f>
        <v>0</v>
      </c>
      <c r="AM46" s="53">
        <f>COUNTIF(F46:AJ46,"／")+SUM(AN46:AP46)</f>
        <v>0</v>
      </c>
      <c r="AN46" s="52">
        <f>COUNTIF(F46:AJ46,"×")</f>
        <v>0</v>
      </c>
      <c r="AO46" s="52">
        <f>COUNTIF(F46:AJ46,"△")</f>
        <v>0</v>
      </c>
      <c r="AP46" s="52">
        <f>COUNTIF(F46:AJ46,"●")</f>
        <v>0</v>
      </c>
      <c r="AQ46" s="52"/>
      <c r="AR46" s="52"/>
      <c r="AS46" s="114"/>
      <c r="AT46" s="125"/>
      <c r="AV46" s="9"/>
    </row>
    <row r="47" spans="2:48" ht="15" customHeight="1" x14ac:dyDescent="0.35">
      <c r="B47" s="186"/>
      <c r="C47" s="177"/>
      <c r="D47" s="29"/>
      <c r="E47" s="135" t="s">
        <v>16</v>
      </c>
      <c r="F47" s="131"/>
      <c r="G47" s="35"/>
      <c r="H47" s="36"/>
      <c r="I47" s="36"/>
      <c r="J47" s="36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49"/>
      <c r="AL47" s="54"/>
      <c r="AM47" s="54"/>
      <c r="AN47" s="54"/>
      <c r="AO47" s="54"/>
      <c r="AP47" s="54"/>
      <c r="AQ47" s="55">
        <f>$AK$60-AR47</f>
        <v>114</v>
      </c>
      <c r="AR47" s="54">
        <f>SUM(F47:AJ47)</f>
        <v>0</v>
      </c>
      <c r="AS47" s="113">
        <f>AQ47/$AK$60</f>
        <v>1</v>
      </c>
      <c r="AT47" s="113">
        <f>AQ47/$AK$60</f>
        <v>1</v>
      </c>
      <c r="AV47" s="2"/>
    </row>
    <row r="48" spans="2:48" ht="15" customHeight="1" x14ac:dyDescent="0.35">
      <c r="B48" s="186">
        <v>18</v>
      </c>
      <c r="C48" s="177"/>
      <c r="D48" s="32"/>
      <c r="E48" s="137" t="s">
        <v>2</v>
      </c>
      <c r="F48" s="130"/>
      <c r="G48" s="33"/>
      <c r="H48" s="34"/>
      <c r="I48" s="34"/>
      <c r="J48" s="34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51">
        <f>$AC$3</f>
        <v>19</v>
      </c>
      <c r="AL48" s="52">
        <f>COUNTIF(F48:AJ48,"○")</f>
        <v>0</v>
      </c>
      <c r="AM48" s="53">
        <f>COUNTIF(F48:AJ48,"／")+SUM(AN48:AP48)</f>
        <v>0</v>
      </c>
      <c r="AN48" s="52">
        <f>COUNTIF(F48:AJ48,"×")</f>
        <v>0</v>
      </c>
      <c r="AO48" s="52">
        <f>COUNTIF(F48:AJ48,"△")</f>
        <v>0</v>
      </c>
      <c r="AP48" s="52">
        <f>COUNTIF(F48:AJ48,"●")</f>
        <v>0</v>
      </c>
      <c r="AQ48" s="52"/>
      <c r="AR48" s="52"/>
      <c r="AS48" s="114"/>
      <c r="AT48" s="125"/>
      <c r="AV48" s="9"/>
    </row>
    <row r="49" spans="2:48" ht="15" customHeight="1" x14ac:dyDescent="0.35">
      <c r="B49" s="186"/>
      <c r="C49" s="177"/>
      <c r="D49" s="29"/>
      <c r="E49" s="135" t="s">
        <v>16</v>
      </c>
      <c r="F49" s="129"/>
      <c r="G49" s="30"/>
      <c r="H49" s="31"/>
      <c r="I49" s="31"/>
      <c r="J49" s="31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49"/>
      <c r="AL49" s="54"/>
      <c r="AM49" s="54"/>
      <c r="AN49" s="54"/>
      <c r="AO49" s="54"/>
      <c r="AP49" s="54"/>
      <c r="AQ49" s="55">
        <f>$AK$60-AR49</f>
        <v>114</v>
      </c>
      <c r="AR49" s="54">
        <f>SUM(F49:AJ49)</f>
        <v>0</v>
      </c>
      <c r="AS49" s="113">
        <f>AQ49/$AK$60</f>
        <v>1</v>
      </c>
      <c r="AT49" s="113">
        <f>AQ49/$AK$60</f>
        <v>1</v>
      </c>
      <c r="AV49" s="2"/>
    </row>
    <row r="50" spans="2:48" ht="15" customHeight="1" x14ac:dyDescent="0.35">
      <c r="B50" s="186">
        <v>19</v>
      </c>
      <c r="C50" s="177"/>
      <c r="D50" s="32"/>
      <c r="E50" s="136" t="s">
        <v>2</v>
      </c>
      <c r="F50" s="130"/>
      <c r="G50" s="33"/>
      <c r="H50" s="34"/>
      <c r="I50" s="34"/>
      <c r="J50" s="34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51">
        <f>$AC$3</f>
        <v>19</v>
      </c>
      <c r="AL50" s="52">
        <f>COUNTIF(F50:AJ50,"○")</f>
        <v>0</v>
      </c>
      <c r="AM50" s="53">
        <f>COUNTIF(F50:AJ50,"／")+SUM(AN50:AP50)</f>
        <v>0</v>
      </c>
      <c r="AN50" s="52">
        <f>COUNTIF(F50:AJ50,"×")</f>
        <v>0</v>
      </c>
      <c r="AO50" s="52">
        <f>COUNTIF(F50:AJ50,"△")</f>
        <v>0</v>
      </c>
      <c r="AP50" s="52">
        <f>COUNTIF(F50:AJ50,"●")</f>
        <v>0</v>
      </c>
      <c r="AQ50" s="52"/>
      <c r="AR50" s="52"/>
      <c r="AS50" s="114"/>
      <c r="AT50" s="125"/>
      <c r="AV50" s="9"/>
    </row>
    <row r="51" spans="2:48" ht="15" customHeight="1" x14ac:dyDescent="0.35">
      <c r="B51" s="186"/>
      <c r="C51" s="177"/>
      <c r="D51" s="29"/>
      <c r="E51" s="141" t="s">
        <v>16</v>
      </c>
      <c r="F51" s="131"/>
      <c r="G51" s="35"/>
      <c r="H51" s="36"/>
      <c r="I51" s="36"/>
      <c r="J51" s="36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49"/>
      <c r="AL51" s="54"/>
      <c r="AM51" s="54"/>
      <c r="AN51" s="54"/>
      <c r="AO51" s="54"/>
      <c r="AP51" s="54"/>
      <c r="AQ51" s="55">
        <f>$AK$60-AR51</f>
        <v>114</v>
      </c>
      <c r="AR51" s="54">
        <f>SUM(F51:AJ51)</f>
        <v>0</v>
      </c>
      <c r="AS51" s="113">
        <f>AQ51/$AK$60</f>
        <v>1</v>
      </c>
      <c r="AT51" s="126">
        <f>AQ51/$AK$60</f>
        <v>1</v>
      </c>
      <c r="AV51" s="2"/>
    </row>
    <row r="52" spans="2:48" ht="15" customHeight="1" x14ac:dyDescent="0.35">
      <c r="B52" s="186">
        <v>20</v>
      </c>
      <c r="C52" s="177"/>
      <c r="D52" s="32"/>
      <c r="E52" s="136" t="s">
        <v>2</v>
      </c>
      <c r="F52" s="130"/>
      <c r="G52" s="33"/>
      <c r="H52" s="34"/>
      <c r="I52" s="34"/>
      <c r="J52" s="34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51">
        <f>$AC$3</f>
        <v>19</v>
      </c>
      <c r="AL52" s="52">
        <f>COUNTIF(F52:AJ52,"○")</f>
        <v>0</v>
      </c>
      <c r="AM52" s="53">
        <f>COUNTIF(F52:AJ52,"／")+SUM(AN52:AP52)</f>
        <v>0</v>
      </c>
      <c r="AN52" s="52">
        <f>COUNTIF(F52:AJ52,"×")</f>
        <v>0</v>
      </c>
      <c r="AO52" s="52">
        <f>COUNTIF(F52:AJ52,"△")</f>
        <v>0</v>
      </c>
      <c r="AP52" s="52">
        <f>COUNTIF(F52:AJ52,"●")</f>
        <v>0</v>
      </c>
      <c r="AQ52" s="52"/>
      <c r="AR52" s="52"/>
      <c r="AS52" s="114"/>
      <c r="AT52" s="125"/>
      <c r="AV52" s="9"/>
    </row>
    <row r="53" spans="2:48" ht="15" customHeight="1" x14ac:dyDescent="0.35">
      <c r="B53" s="186"/>
      <c r="C53" s="177"/>
      <c r="D53" s="29"/>
      <c r="E53" s="135" t="s">
        <v>16</v>
      </c>
      <c r="F53" s="131"/>
      <c r="G53" s="35"/>
      <c r="H53" s="36"/>
      <c r="I53" s="36"/>
      <c r="J53" s="36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49"/>
      <c r="AL53" s="54"/>
      <c r="AM53" s="54"/>
      <c r="AN53" s="54"/>
      <c r="AO53" s="54"/>
      <c r="AP53" s="54"/>
      <c r="AQ53" s="55">
        <f>$AK$60-AR53</f>
        <v>114</v>
      </c>
      <c r="AR53" s="54">
        <f>SUM(F53:AI53)</f>
        <v>0</v>
      </c>
      <c r="AS53" s="113">
        <f>AQ53/$AK$60</f>
        <v>1</v>
      </c>
      <c r="AT53" s="113">
        <f>AQ53/$AK$60</f>
        <v>1</v>
      </c>
      <c r="AV53" s="3"/>
    </row>
    <row r="54" spans="2:48" ht="15" customHeight="1" x14ac:dyDescent="0.35">
      <c r="B54" s="193" t="s">
        <v>26</v>
      </c>
      <c r="C54" s="194"/>
      <c r="D54" s="194"/>
      <c r="E54" s="195"/>
      <c r="F54" s="132"/>
      <c r="G54" s="118"/>
      <c r="H54" s="119"/>
      <c r="I54" s="119"/>
      <c r="J54" s="119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44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V54" s="1"/>
    </row>
    <row r="55" spans="2:48" ht="15" customHeight="1" x14ac:dyDescent="0.35">
      <c r="B55" s="199" t="s">
        <v>9</v>
      </c>
      <c r="C55" s="200"/>
      <c r="D55" s="200"/>
      <c r="E55" s="201"/>
      <c r="F55" s="133">
        <f>F54-F56</f>
        <v>0</v>
      </c>
      <c r="G55" s="44">
        <f>G54-G56</f>
        <v>0</v>
      </c>
      <c r="H55" s="45"/>
      <c r="I55" s="45"/>
      <c r="J55" s="45"/>
      <c r="K55" s="44"/>
      <c r="L55" s="44"/>
      <c r="M55" s="44">
        <f t="shared" ref="M55:AJ55" si="2">M54-M56</f>
        <v>0</v>
      </c>
      <c r="N55" s="44">
        <f t="shared" si="2"/>
        <v>0</v>
      </c>
      <c r="O55" s="44">
        <f t="shared" si="2"/>
        <v>0</v>
      </c>
      <c r="P55" s="44">
        <f t="shared" si="2"/>
        <v>0</v>
      </c>
      <c r="Q55" s="44">
        <f t="shared" si="2"/>
        <v>0</v>
      </c>
      <c r="R55" s="44"/>
      <c r="S55" s="44"/>
      <c r="T55" s="44">
        <f t="shared" si="2"/>
        <v>0</v>
      </c>
      <c r="U55" s="44">
        <f t="shared" si="2"/>
        <v>0</v>
      </c>
      <c r="V55" s="44">
        <f t="shared" si="2"/>
        <v>0</v>
      </c>
      <c r="W55" s="44">
        <f t="shared" si="2"/>
        <v>0</v>
      </c>
      <c r="X55" s="44">
        <f t="shared" si="2"/>
        <v>0</v>
      </c>
      <c r="Y55" s="44"/>
      <c r="Z55" s="44"/>
      <c r="AA55" s="44">
        <f t="shared" si="2"/>
        <v>0</v>
      </c>
      <c r="AB55" s="44">
        <f t="shared" si="2"/>
        <v>0</v>
      </c>
      <c r="AC55" s="44">
        <f t="shared" si="2"/>
        <v>0</v>
      </c>
      <c r="AD55" s="44">
        <f t="shared" si="2"/>
        <v>0</v>
      </c>
      <c r="AE55" s="44">
        <f t="shared" si="2"/>
        <v>0</v>
      </c>
      <c r="AF55" s="44"/>
      <c r="AG55" s="44"/>
      <c r="AH55" s="44">
        <f t="shared" si="2"/>
        <v>0</v>
      </c>
      <c r="AI55" s="44">
        <f t="shared" si="2"/>
        <v>0</v>
      </c>
      <c r="AJ55" s="44">
        <f t="shared" si="2"/>
        <v>0</v>
      </c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V55" s="1"/>
    </row>
    <row r="56" spans="2:48" ht="15" customHeight="1" x14ac:dyDescent="0.35">
      <c r="B56" s="199" t="s">
        <v>12</v>
      </c>
      <c r="C56" s="200"/>
      <c r="D56" s="200"/>
      <c r="E56" s="201"/>
      <c r="F56" s="133">
        <f>COUNTIF(F14:F53,"○")</f>
        <v>0</v>
      </c>
      <c r="G56" s="44">
        <f>COUNTIF(G14:G53,"○")</f>
        <v>0</v>
      </c>
      <c r="H56" s="45"/>
      <c r="I56" s="45"/>
      <c r="J56" s="45"/>
      <c r="K56" s="44"/>
      <c r="L56" s="44"/>
      <c r="M56" s="44">
        <f t="shared" ref="M56:AJ56" si="3">COUNTIF(M14:M53,"○")</f>
        <v>0</v>
      </c>
      <c r="N56" s="44">
        <f t="shared" si="3"/>
        <v>0</v>
      </c>
      <c r="O56" s="44">
        <f t="shared" si="3"/>
        <v>0</v>
      </c>
      <c r="P56" s="44">
        <f t="shared" si="3"/>
        <v>0</v>
      </c>
      <c r="Q56" s="44">
        <f t="shared" si="3"/>
        <v>0</v>
      </c>
      <c r="R56" s="44"/>
      <c r="S56" s="44"/>
      <c r="T56" s="44">
        <f t="shared" si="3"/>
        <v>0</v>
      </c>
      <c r="U56" s="44">
        <f t="shared" si="3"/>
        <v>0</v>
      </c>
      <c r="V56" s="44">
        <f t="shared" si="3"/>
        <v>0</v>
      </c>
      <c r="W56" s="44">
        <f t="shared" si="3"/>
        <v>0</v>
      </c>
      <c r="X56" s="44">
        <f t="shared" si="3"/>
        <v>0</v>
      </c>
      <c r="Y56" s="44"/>
      <c r="Z56" s="44"/>
      <c r="AA56" s="44">
        <f t="shared" si="3"/>
        <v>0</v>
      </c>
      <c r="AB56" s="44">
        <f t="shared" si="3"/>
        <v>0</v>
      </c>
      <c r="AC56" s="44">
        <f t="shared" si="3"/>
        <v>0</v>
      </c>
      <c r="AD56" s="44">
        <f t="shared" si="3"/>
        <v>0</v>
      </c>
      <c r="AE56" s="44">
        <f t="shared" si="3"/>
        <v>0</v>
      </c>
      <c r="AF56" s="44"/>
      <c r="AG56" s="44"/>
      <c r="AH56" s="44">
        <f t="shared" si="3"/>
        <v>0</v>
      </c>
      <c r="AI56" s="44">
        <f t="shared" si="3"/>
        <v>0</v>
      </c>
      <c r="AJ56" s="44">
        <f t="shared" si="3"/>
        <v>0</v>
      </c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V56" s="1"/>
    </row>
    <row r="57" spans="2:48" ht="15" customHeight="1" x14ac:dyDescent="0.35">
      <c r="B57" s="199" t="s">
        <v>10</v>
      </c>
      <c r="C57" s="200"/>
      <c r="D57" s="200"/>
      <c r="E57" s="201"/>
      <c r="F57" s="133">
        <f>COUNTIF(F14:F53,"△")</f>
        <v>0</v>
      </c>
      <c r="G57" s="44">
        <f>COUNTIF(G14:G53,"△")</f>
        <v>0</v>
      </c>
      <c r="H57" s="45"/>
      <c r="I57" s="45"/>
      <c r="J57" s="45"/>
      <c r="K57" s="44"/>
      <c r="L57" s="44"/>
      <c r="M57" s="44">
        <f t="shared" ref="M57:AJ57" si="4">COUNTIF(M14:M53,"△")</f>
        <v>0</v>
      </c>
      <c r="N57" s="44">
        <f t="shared" si="4"/>
        <v>0</v>
      </c>
      <c r="O57" s="44">
        <f t="shared" si="4"/>
        <v>0</v>
      </c>
      <c r="P57" s="44">
        <f t="shared" si="4"/>
        <v>0</v>
      </c>
      <c r="Q57" s="44">
        <f t="shared" si="4"/>
        <v>0</v>
      </c>
      <c r="R57" s="44"/>
      <c r="S57" s="44"/>
      <c r="T57" s="44">
        <f t="shared" si="4"/>
        <v>0</v>
      </c>
      <c r="U57" s="44">
        <f t="shared" si="4"/>
        <v>0</v>
      </c>
      <c r="V57" s="44">
        <f t="shared" si="4"/>
        <v>0</v>
      </c>
      <c r="W57" s="44">
        <f t="shared" si="4"/>
        <v>0</v>
      </c>
      <c r="X57" s="44">
        <f t="shared" si="4"/>
        <v>0</v>
      </c>
      <c r="Y57" s="44"/>
      <c r="Z57" s="44"/>
      <c r="AA57" s="44">
        <f t="shared" si="4"/>
        <v>0</v>
      </c>
      <c r="AB57" s="44">
        <f t="shared" si="4"/>
        <v>0</v>
      </c>
      <c r="AC57" s="44">
        <f t="shared" si="4"/>
        <v>0</v>
      </c>
      <c r="AD57" s="44">
        <f t="shared" si="4"/>
        <v>0</v>
      </c>
      <c r="AE57" s="44">
        <f t="shared" si="4"/>
        <v>0</v>
      </c>
      <c r="AF57" s="44"/>
      <c r="AG57" s="44"/>
      <c r="AH57" s="44">
        <f t="shared" si="4"/>
        <v>0</v>
      </c>
      <c r="AI57" s="44">
        <f t="shared" si="4"/>
        <v>0</v>
      </c>
      <c r="AJ57" s="44">
        <f t="shared" si="4"/>
        <v>0</v>
      </c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V57" s="1"/>
    </row>
    <row r="58" spans="2:48" ht="15" customHeight="1" x14ac:dyDescent="0.35">
      <c r="B58" s="199" t="s">
        <v>11</v>
      </c>
      <c r="C58" s="200"/>
      <c r="D58" s="200"/>
      <c r="E58" s="201"/>
      <c r="F58" s="133">
        <f>COUNTIF(F14:F53,"×")</f>
        <v>0</v>
      </c>
      <c r="G58" s="44">
        <f>COUNTIF(G14:G53,"×")</f>
        <v>0</v>
      </c>
      <c r="H58" s="45"/>
      <c r="I58" s="45"/>
      <c r="J58" s="45"/>
      <c r="K58" s="44"/>
      <c r="L58" s="44"/>
      <c r="M58" s="44">
        <f t="shared" ref="M58:AJ58" si="5">COUNTIF(M14:M53,"×")</f>
        <v>0</v>
      </c>
      <c r="N58" s="44">
        <f t="shared" si="5"/>
        <v>0</v>
      </c>
      <c r="O58" s="44">
        <f t="shared" si="5"/>
        <v>0</v>
      </c>
      <c r="P58" s="44">
        <f t="shared" si="5"/>
        <v>0</v>
      </c>
      <c r="Q58" s="44">
        <f t="shared" si="5"/>
        <v>0</v>
      </c>
      <c r="R58" s="44"/>
      <c r="S58" s="44"/>
      <c r="T58" s="44">
        <f t="shared" si="5"/>
        <v>0</v>
      </c>
      <c r="U58" s="44">
        <f t="shared" si="5"/>
        <v>0</v>
      </c>
      <c r="V58" s="44">
        <f t="shared" si="5"/>
        <v>0</v>
      </c>
      <c r="W58" s="44">
        <f t="shared" si="5"/>
        <v>0</v>
      </c>
      <c r="X58" s="44">
        <f t="shared" si="5"/>
        <v>0</v>
      </c>
      <c r="Y58" s="44"/>
      <c r="Z58" s="44"/>
      <c r="AA58" s="44">
        <f t="shared" si="5"/>
        <v>0</v>
      </c>
      <c r="AB58" s="44">
        <f t="shared" si="5"/>
        <v>0</v>
      </c>
      <c r="AC58" s="44">
        <f t="shared" si="5"/>
        <v>0</v>
      </c>
      <c r="AD58" s="44">
        <f t="shared" si="5"/>
        <v>0</v>
      </c>
      <c r="AE58" s="44">
        <f t="shared" si="5"/>
        <v>0</v>
      </c>
      <c r="AF58" s="44"/>
      <c r="AG58" s="44"/>
      <c r="AH58" s="44">
        <f t="shared" si="5"/>
        <v>0</v>
      </c>
      <c r="AI58" s="44">
        <f t="shared" si="5"/>
        <v>0</v>
      </c>
      <c r="AJ58" s="44">
        <f t="shared" si="5"/>
        <v>0</v>
      </c>
      <c r="AK58" s="236" t="s">
        <v>86</v>
      </c>
      <c r="AL58" s="237"/>
      <c r="AM58" s="39"/>
      <c r="AP58" s="39"/>
      <c r="AQ58" s="38"/>
      <c r="AR58" s="38"/>
      <c r="AS58" s="38"/>
      <c r="AT58" s="38"/>
      <c r="AV58" s="1"/>
    </row>
    <row r="59" spans="2:48" ht="15" customHeight="1" thickBot="1" x14ac:dyDescent="0.4">
      <c r="B59" s="199" t="s">
        <v>76</v>
      </c>
      <c r="C59" s="200"/>
      <c r="D59" s="200"/>
      <c r="E59" s="201"/>
      <c r="F59" s="133">
        <f>COUNTIF(F15:F54,"●")</f>
        <v>0</v>
      </c>
      <c r="G59" s="44">
        <f>COUNTIF(G15:G54,"●")</f>
        <v>0</v>
      </c>
      <c r="H59" s="45"/>
      <c r="I59" s="45"/>
      <c r="J59" s="45"/>
      <c r="K59" s="44"/>
      <c r="L59" s="44"/>
      <c r="M59" s="44">
        <f t="shared" ref="M59:AJ59" si="6">COUNTIF(M15:M54,"●")</f>
        <v>0</v>
      </c>
      <c r="N59" s="44">
        <f t="shared" si="6"/>
        <v>0</v>
      </c>
      <c r="O59" s="44">
        <f t="shared" si="6"/>
        <v>0</v>
      </c>
      <c r="P59" s="44">
        <f t="shared" si="6"/>
        <v>0</v>
      </c>
      <c r="Q59" s="44">
        <f t="shared" si="6"/>
        <v>0</v>
      </c>
      <c r="R59" s="44"/>
      <c r="S59" s="44"/>
      <c r="T59" s="44">
        <f t="shared" si="6"/>
        <v>0</v>
      </c>
      <c r="U59" s="44">
        <f t="shared" si="6"/>
        <v>0</v>
      </c>
      <c r="V59" s="44">
        <f t="shared" si="6"/>
        <v>0</v>
      </c>
      <c r="W59" s="44">
        <f t="shared" si="6"/>
        <v>0</v>
      </c>
      <c r="X59" s="44">
        <f t="shared" si="6"/>
        <v>0</v>
      </c>
      <c r="Y59" s="44"/>
      <c r="Z59" s="44"/>
      <c r="AA59" s="44">
        <f t="shared" si="6"/>
        <v>0</v>
      </c>
      <c r="AB59" s="44">
        <f t="shared" si="6"/>
        <v>0</v>
      </c>
      <c r="AC59" s="44">
        <f t="shared" si="6"/>
        <v>0</v>
      </c>
      <c r="AD59" s="44">
        <f t="shared" si="6"/>
        <v>0</v>
      </c>
      <c r="AE59" s="44">
        <f t="shared" si="6"/>
        <v>0</v>
      </c>
      <c r="AF59" s="44"/>
      <c r="AG59" s="44"/>
      <c r="AH59" s="44">
        <f t="shared" si="6"/>
        <v>0</v>
      </c>
      <c r="AI59" s="44">
        <f t="shared" si="6"/>
        <v>0</v>
      </c>
      <c r="AJ59" s="44">
        <f t="shared" si="6"/>
        <v>0</v>
      </c>
      <c r="AK59" s="238"/>
      <c r="AL59" s="239"/>
      <c r="AM59" s="39"/>
      <c r="AP59" s="39"/>
      <c r="AS59" s="38"/>
      <c r="AT59" s="38"/>
      <c r="AV59" s="1"/>
    </row>
    <row r="60" spans="2:48" ht="13.5" customHeight="1" thickBot="1" x14ac:dyDescent="0.4">
      <c r="B60" s="199" t="s">
        <v>21</v>
      </c>
      <c r="C60" s="200"/>
      <c r="D60" s="200"/>
      <c r="E60" s="201"/>
      <c r="F60" s="142">
        <f>F68</f>
        <v>0</v>
      </c>
      <c r="G60" s="142">
        <f>G68</f>
        <v>6</v>
      </c>
      <c r="H60" s="45"/>
      <c r="I60" s="45"/>
      <c r="J60" s="45"/>
      <c r="K60" s="142"/>
      <c r="L60" s="142"/>
      <c r="M60" s="142">
        <f t="shared" ref="M60:AJ60" si="7">M68</f>
        <v>6</v>
      </c>
      <c r="N60" s="142">
        <f t="shared" si="7"/>
        <v>6</v>
      </c>
      <c r="O60" s="142">
        <f t="shared" si="7"/>
        <v>6</v>
      </c>
      <c r="P60" s="142">
        <f t="shared" si="7"/>
        <v>6</v>
      </c>
      <c r="Q60" s="142">
        <f t="shared" si="7"/>
        <v>6</v>
      </c>
      <c r="R60" s="142"/>
      <c r="S60" s="142"/>
      <c r="T60" s="142">
        <f t="shared" si="7"/>
        <v>6</v>
      </c>
      <c r="U60" s="142">
        <f t="shared" si="7"/>
        <v>6</v>
      </c>
      <c r="V60" s="142">
        <f t="shared" si="7"/>
        <v>6</v>
      </c>
      <c r="W60" s="142">
        <f t="shared" si="7"/>
        <v>6</v>
      </c>
      <c r="X60" s="142">
        <f t="shared" si="7"/>
        <v>6</v>
      </c>
      <c r="Y60" s="142"/>
      <c r="Z60" s="142"/>
      <c r="AA60" s="142">
        <f t="shared" si="7"/>
        <v>6</v>
      </c>
      <c r="AB60" s="142">
        <f t="shared" si="7"/>
        <v>6</v>
      </c>
      <c r="AC60" s="142">
        <f t="shared" si="7"/>
        <v>6</v>
      </c>
      <c r="AD60" s="142">
        <f t="shared" si="7"/>
        <v>6</v>
      </c>
      <c r="AE60" s="142">
        <f t="shared" si="7"/>
        <v>6</v>
      </c>
      <c r="AF60" s="142"/>
      <c r="AG60" s="142"/>
      <c r="AH60" s="142">
        <f t="shared" si="7"/>
        <v>6</v>
      </c>
      <c r="AI60" s="142">
        <f t="shared" si="7"/>
        <v>6</v>
      </c>
      <c r="AJ60" s="142">
        <f t="shared" si="7"/>
        <v>6</v>
      </c>
      <c r="AK60" s="218">
        <f>SUM(F60:AJ60)</f>
        <v>114</v>
      </c>
      <c r="AL60" s="219"/>
      <c r="AM60" s="13"/>
      <c r="AN60" s="13"/>
      <c r="AO60" s="13"/>
      <c r="AP60" s="13"/>
      <c r="AQ60" s="13"/>
      <c r="AR60" s="13"/>
      <c r="AS60" s="13"/>
      <c r="AT60" s="13"/>
      <c r="AV60" s="1"/>
    </row>
    <row r="61" spans="2:48" ht="18" x14ac:dyDescent="0.35">
      <c r="B61" s="13"/>
      <c r="C61" s="189" t="s">
        <v>20</v>
      </c>
      <c r="D61" s="40"/>
      <c r="E61" s="13">
        <v>1</v>
      </c>
      <c r="F61" s="41" t="s">
        <v>31</v>
      </c>
      <c r="G61" s="41" t="s">
        <v>32</v>
      </c>
      <c r="H61" s="41"/>
      <c r="I61" s="41"/>
      <c r="J61" s="41"/>
      <c r="K61" s="41"/>
      <c r="L61" s="41"/>
      <c r="M61" s="41" t="s">
        <v>32</v>
      </c>
      <c r="N61" s="41" t="s">
        <v>35</v>
      </c>
      <c r="O61" s="41" t="s">
        <v>35</v>
      </c>
      <c r="P61" s="41" t="s">
        <v>35</v>
      </c>
      <c r="Q61" s="41" t="s">
        <v>35</v>
      </c>
      <c r="R61" s="41"/>
      <c r="S61" s="41"/>
      <c r="T61" s="41" t="s">
        <v>32</v>
      </c>
      <c r="U61" s="41" t="s">
        <v>35</v>
      </c>
      <c r="V61" s="41" t="s">
        <v>35</v>
      </c>
      <c r="W61" s="41" t="s">
        <v>35</v>
      </c>
      <c r="X61" s="41" t="s">
        <v>35</v>
      </c>
      <c r="Y61" s="41"/>
      <c r="Z61" s="41"/>
      <c r="AA61" s="41" t="s">
        <v>32</v>
      </c>
      <c r="AB61" s="41" t="s">
        <v>35</v>
      </c>
      <c r="AC61" s="41" t="s">
        <v>35</v>
      </c>
      <c r="AD61" s="41" t="s">
        <v>35</v>
      </c>
      <c r="AE61" s="41" t="s">
        <v>35</v>
      </c>
      <c r="AF61" s="41"/>
      <c r="AG61" s="41"/>
      <c r="AH61" s="41" t="s">
        <v>32</v>
      </c>
      <c r="AI61" s="41" t="s">
        <v>35</v>
      </c>
      <c r="AJ61" s="41" t="s">
        <v>35</v>
      </c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V61" s="1"/>
    </row>
    <row r="62" spans="2:48" ht="18" x14ac:dyDescent="0.35">
      <c r="B62" s="13"/>
      <c r="C62" s="189"/>
      <c r="D62" s="40"/>
      <c r="E62" s="13">
        <v>2</v>
      </c>
      <c r="F62" s="42"/>
      <c r="G62" s="41" t="s">
        <v>32</v>
      </c>
      <c r="H62" s="41"/>
      <c r="I62" s="41"/>
      <c r="J62" s="41"/>
      <c r="K62" s="41"/>
      <c r="L62" s="41"/>
      <c r="M62" s="41" t="s">
        <v>32</v>
      </c>
      <c r="N62" s="41" t="s">
        <v>35</v>
      </c>
      <c r="O62" s="41" t="s">
        <v>35</v>
      </c>
      <c r="P62" s="41" t="s">
        <v>35</v>
      </c>
      <c r="Q62" s="41" t="s">
        <v>35</v>
      </c>
      <c r="R62" s="41"/>
      <c r="S62" s="41"/>
      <c r="T62" s="41" t="s">
        <v>32</v>
      </c>
      <c r="U62" s="41" t="s">
        <v>35</v>
      </c>
      <c r="V62" s="41" t="s">
        <v>35</v>
      </c>
      <c r="W62" s="41" t="s">
        <v>35</v>
      </c>
      <c r="X62" s="41" t="s">
        <v>35</v>
      </c>
      <c r="Y62" s="41"/>
      <c r="Z62" s="41"/>
      <c r="AA62" s="41" t="s">
        <v>32</v>
      </c>
      <c r="AB62" s="41" t="s">
        <v>35</v>
      </c>
      <c r="AC62" s="41" t="s">
        <v>35</v>
      </c>
      <c r="AD62" s="41" t="s">
        <v>35</v>
      </c>
      <c r="AE62" s="41" t="s">
        <v>35</v>
      </c>
      <c r="AF62" s="41"/>
      <c r="AG62" s="41"/>
      <c r="AH62" s="41" t="s">
        <v>32</v>
      </c>
      <c r="AI62" s="41" t="s">
        <v>35</v>
      </c>
      <c r="AJ62" s="41" t="s">
        <v>35</v>
      </c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V62" s="1"/>
    </row>
    <row r="63" spans="2:48" ht="18" x14ac:dyDescent="0.35">
      <c r="B63" s="13"/>
      <c r="C63" s="189"/>
      <c r="D63" s="40"/>
      <c r="E63" s="13">
        <v>3</v>
      </c>
      <c r="F63" s="42"/>
      <c r="G63" s="41" t="s">
        <v>32</v>
      </c>
      <c r="H63" s="41"/>
      <c r="I63" s="41"/>
      <c r="J63" s="41"/>
      <c r="K63" s="41"/>
      <c r="L63" s="41"/>
      <c r="M63" s="41" t="s">
        <v>32</v>
      </c>
      <c r="N63" s="41" t="s">
        <v>35</v>
      </c>
      <c r="O63" s="41" t="s">
        <v>35</v>
      </c>
      <c r="P63" s="41" t="s">
        <v>35</v>
      </c>
      <c r="Q63" s="41" t="s">
        <v>35</v>
      </c>
      <c r="R63" s="41"/>
      <c r="S63" s="41"/>
      <c r="T63" s="41" t="s">
        <v>32</v>
      </c>
      <c r="U63" s="41" t="s">
        <v>35</v>
      </c>
      <c r="V63" s="41" t="s">
        <v>35</v>
      </c>
      <c r="W63" s="41" t="s">
        <v>35</v>
      </c>
      <c r="X63" s="41" t="s">
        <v>35</v>
      </c>
      <c r="Y63" s="41"/>
      <c r="Z63" s="41"/>
      <c r="AA63" s="41" t="s">
        <v>32</v>
      </c>
      <c r="AB63" s="41" t="s">
        <v>35</v>
      </c>
      <c r="AC63" s="41" t="s">
        <v>35</v>
      </c>
      <c r="AD63" s="41" t="s">
        <v>35</v>
      </c>
      <c r="AE63" s="41" t="s">
        <v>35</v>
      </c>
      <c r="AF63" s="41"/>
      <c r="AG63" s="41"/>
      <c r="AH63" s="41" t="s">
        <v>32</v>
      </c>
      <c r="AI63" s="41" t="s">
        <v>35</v>
      </c>
      <c r="AJ63" s="41" t="s">
        <v>35</v>
      </c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V63" s="1"/>
    </row>
    <row r="64" spans="2:48" ht="18" x14ac:dyDescent="0.35">
      <c r="B64" s="13"/>
      <c r="C64" s="189"/>
      <c r="D64" s="40"/>
      <c r="E64" s="13">
        <v>4</v>
      </c>
      <c r="F64" s="42"/>
      <c r="G64" s="41" t="s">
        <v>32</v>
      </c>
      <c r="H64" s="41"/>
      <c r="I64" s="41"/>
      <c r="J64" s="41"/>
      <c r="K64" s="41"/>
      <c r="L64" s="41"/>
      <c r="M64" s="41" t="s">
        <v>32</v>
      </c>
      <c r="N64" s="41" t="s">
        <v>35</v>
      </c>
      <c r="O64" s="41" t="s">
        <v>35</v>
      </c>
      <c r="P64" s="41" t="s">
        <v>35</v>
      </c>
      <c r="Q64" s="41" t="s">
        <v>35</v>
      </c>
      <c r="R64" s="41"/>
      <c r="S64" s="41"/>
      <c r="T64" s="41" t="s">
        <v>32</v>
      </c>
      <c r="U64" s="41" t="s">
        <v>35</v>
      </c>
      <c r="V64" s="41" t="s">
        <v>35</v>
      </c>
      <c r="W64" s="41" t="s">
        <v>35</v>
      </c>
      <c r="X64" s="41" t="s">
        <v>35</v>
      </c>
      <c r="Y64" s="41"/>
      <c r="Z64" s="41"/>
      <c r="AA64" s="41" t="s">
        <v>32</v>
      </c>
      <c r="AB64" s="41" t="s">
        <v>35</v>
      </c>
      <c r="AC64" s="41" t="s">
        <v>35</v>
      </c>
      <c r="AD64" s="41" t="s">
        <v>35</v>
      </c>
      <c r="AE64" s="41" t="s">
        <v>35</v>
      </c>
      <c r="AF64" s="41"/>
      <c r="AG64" s="41"/>
      <c r="AH64" s="41" t="s">
        <v>32</v>
      </c>
      <c r="AI64" s="41" t="s">
        <v>35</v>
      </c>
      <c r="AJ64" s="41" t="s">
        <v>35</v>
      </c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V64" s="1"/>
    </row>
    <row r="65" spans="2:48" ht="18" x14ac:dyDescent="0.35">
      <c r="B65" s="13"/>
      <c r="C65" s="189"/>
      <c r="D65" s="40"/>
      <c r="E65" s="13">
        <v>5</v>
      </c>
      <c r="F65" s="42"/>
      <c r="G65" s="41" t="s">
        <v>32</v>
      </c>
      <c r="H65" s="41"/>
      <c r="I65" s="41"/>
      <c r="J65" s="41"/>
      <c r="K65" s="41"/>
      <c r="L65" s="41"/>
      <c r="M65" s="41" t="s">
        <v>32</v>
      </c>
      <c r="N65" s="41" t="s">
        <v>35</v>
      </c>
      <c r="O65" s="41" t="s">
        <v>35</v>
      </c>
      <c r="P65" s="41" t="s">
        <v>35</v>
      </c>
      <c r="Q65" s="41" t="s">
        <v>35</v>
      </c>
      <c r="R65" s="41"/>
      <c r="S65" s="41"/>
      <c r="T65" s="41" t="s">
        <v>32</v>
      </c>
      <c r="U65" s="41" t="s">
        <v>35</v>
      </c>
      <c r="V65" s="41" t="s">
        <v>35</v>
      </c>
      <c r="W65" s="41" t="s">
        <v>35</v>
      </c>
      <c r="X65" s="41" t="s">
        <v>35</v>
      </c>
      <c r="Y65" s="41"/>
      <c r="Z65" s="41"/>
      <c r="AA65" s="41" t="s">
        <v>32</v>
      </c>
      <c r="AB65" s="41" t="s">
        <v>35</v>
      </c>
      <c r="AC65" s="41" t="s">
        <v>35</v>
      </c>
      <c r="AD65" s="41" t="s">
        <v>35</v>
      </c>
      <c r="AE65" s="41" t="s">
        <v>35</v>
      </c>
      <c r="AF65" s="41"/>
      <c r="AG65" s="41"/>
      <c r="AH65" s="41" t="s">
        <v>32</v>
      </c>
      <c r="AI65" s="41" t="s">
        <v>35</v>
      </c>
      <c r="AJ65" s="41" t="s">
        <v>35</v>
      </c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V65" s="1"/>
    </row>
    <row r="66" spans="2:48" ht="18" x14ac:dyDescent="0.35">
      <c r="B66" s="13"/>
      <c r="C66" s="189"/>
      <c r="D66" s="40"/>
      <c r="E66" s="13">
        <v>6</v>
      </c>
      <c r="F66" s="42"/>
      <c r="G66" s="41" t="s">
        <v>32</v>
      </c>
      <c r="H66" s="41"/>
      <c r="I66" s="41"/>
      <c r="J66" s="41"/>
      <c r="K66" s="41"/>
      <c r="L66" s="41"/>
      <c r="M66" s="41" t="s">
        <v>32</v>
      </c>
      <c r="N66" s="41" t="s">
        <v>35</v>
      </c>
      <c r="O66" s="41" t="s">
        <v>35</v>
      </c>
      <c r="P66" s="41" t="s">
        <v>35</v>
      </c>
      <c r="Q66" s="41" t="s">
        <v>35</v>
      </c>
      <c r="R66" s="41"/>
      <c r="S66" s="41"/>
      <c r="T66" s="41" t="s">
        <v>32</v>
      </c>
      <c r="U66" s="41" t="s">
        <v>35</v>
      </c>
      <c r="V66" s="41" t="s">
        <v>35</v>
      </c>
      <c r="W66" s="41" t="s">
        <v>35</v>
      </c>
      <c r="X66" s="41" t="s">
        <v>35</v>
      </c>
      <c r="Y66" s="41"/>
      <c r="Z66" s="41"/>
      <c r="AA66" s="41" t="s">
        <v>32</v>
      </c>
      <c r="AB66" s="41" t="s">
        <v>35</v>
      </c>
      <c r="AC66" s="41" t="s">
        <v>35</v>
      </c>
      <c r="AD66" s="41" t="s">
        <v>35</v>
      </c>
      <c r="AE66" s="41" t="s">
        <v>35</v>
      </c>
      <c r="AF66" s="41"/>
      <c r="AG66" s="41"/>
      <c r="AH66" s="41" t="s">
        <v>32</v>
      </c>
      <c r="AI66" s="41" t="s">
        <v>35</v>
      </c>
      <c r="AJ66" s="41" t="s">
        <v>35</v>
      </c>
      <c r="AK66" s="43" t="s">
        <v>14</v>
      </c>
      <c r="AL66" s="13"/>
      <c r="AM66" s="13"/>
      <c r="AN66" s="13"/>
      <c r="AO66" s="13"/>
      <c r="AP66" s="13"/>
      <c r="AQ66" s="13"/>
      <c r="AR66" s="13"/>
      <c r="AS66" s="13"/>
      <c r="AT66" s="13"/>
      <c r="AV66" s="1"/>
    </row>
    <row r="67" spans="2:48" ht="18" x14ac:dyDescent="0.35">
      <c r="B67" s="13"/>
      <c r="C67" s="187" t="s">
        <v>13</v>
      </c>
      <c r="D67" s="57"/>
      <c r="E67" s="58" t="s">
        <v>31</v>
      </c>
      <c r="F67" s="59">
        <f>COUNTIF(F61:F66,$E$67)</f>
        <v>1</v>
      </c>
      <c r="G67" s="59">
        <f>COUNTIF(G61:G66,$E$67)</f>
        <v>0</v>
      </c>
      <c r="H67" s="59"/>
      <c r="I67" s="59"/>
      <c r="J67" s="59"/>
      <c r="K67" s="59"/>
      <c r="L67" s="59"/>
      <c r="M67" s="59">
        <f t="shared" ref="M67" si="8">COUNTIF(M61:M66,$E$67)</f>
        <v>0</v>
      </c>
      <c r="N67" s="59">
        <f t="shared" ref="N67:AJ67" si="9">COUNTIF(N61:N66,$E$67)</f>
        <v>0</v>
      </c>
      <c r="O67" s="59">
        <f t="shared" si="9"/>
        <v>0</v>
      </c>
      <c r="P67" s="59">
        <f t="shared" si="9"/>
        <v>0</v>
      </c>
      <c r="Q67" s="59">
        <f t="shared" si="9"/>
        <v>0</v>
      </c>
      <c r="R67" s="59"/>
      <c r="S67" s="59"/>
      <c r="T67" s="59">
        <f t="shared" ref="T67" si="10">COUNTIF(T61:T66,$E$67)</f>
        <v>0</v>
      </c>
      <c r="U67" s="59">
        <f t="shared" si="9"/>
        <v>0</v>
      </c>
      <c r="V67" s="59">
        <f t="shared" si="9"/>
        <v>0</v>
      </c>
      <c r="W67" s="59">
        <f t="shared" si="9"/>
        <v>0</v>
      </c>
      <c r="X67" s="59">
        <f t="shared" si="9"/>
        <v>0</v>
      </c>
      <c r="Y67" s="59"/>
      <c r="Z67" s="59"/>
      <c r="AA67" s="59">
        <f t="shared" ref="AA67" si="11">COUNTIF(AA61:AA66,$E$67)</f>
        <v>0</v>
      </c>
      <c r="AB67" s="59">
        <f t="shared" si="9"/>
        <v>0</v>
      </c>
      <c r="AC67" s="59">
        <f t="shared" si="9"/>
        <v>0</v>
      </c>
      <c r="AD67" s="59">
        <f t="shared" si="9"/>
        <v>0</v>
      </c>
      <c r="AE67" s="59">
        <f t="shared" si="9"/>
        <v>0</v>
      </c>
      <c r="AF67" s="59"/>
      <c r="AG67" s="59"/>
      <c r="AH67" s="59">
        <f t="shared" ref="AH67" si="12">COUNTIF(AH61:AH66,$E$67)</f>
        <v>0</v>
      </c>
      <c r="AI67" s="59">
        <f t="shared" si="9"/>
        <v>0</v>
      </c>
      <c r="AJ67" s="60">
        <f t="shared" si="9"/>
        <v>0</v>
      </c>
      <c r="AK67" s="37">
        <f>SUM(F67:AJ67)</f>
        <v>1</v>
      </c>
      <c r="AL67" s="13"/>
      <c r="AM67" s="13"/>
      <c r="AN67" s="13"/>
      <c r="AO67" s="13"/>
      <c r="AP67" s="13"/>
      <c r="AQ67" s="13"/>
      <c r="AR67" s="13"/>
      <c r="AS67" s="13"/>
      <c r="AT67" s="13"/>
      <c r="AV67" s="1"/>
    </row>
    <row r="68" spans="2:48" ht="18" x14ac:dyDescent="0.35">
      <c r="B68" s="13"/>
      <c r="C68" s="188"/>
      <c r="D68" s="61"/>
      <c r="E68" s="62" t="s">
        <v>32</v>
      </c>
      <c r="F68" s="38"/>
      <c r="G68" s="38">
        <f>COUNTIF(G61:G66,$E$68)</f>
        <v>6</v>
      </c>
      <c r="H68" s="38"/>
      <c r="I68" s="38"/>
      <c r="J68" s="38"/>
      <c r="K68" s="38"/>
      <c r="L68" s="38"/>
      <c r="M68" s="38">
        <f t="shared" ref="M68" si="13">COUNTIF(M61:M66,$E$68)</f>
        <v>6</v>
      </c>
      <c r="N68" s="38">
        <f t="shared" ref="N68:AJ68" si="14">COUNTIF(N61:N66,$E$68)</f>
        <v>6</v>
      </c>
      <c r="O68" s="38">
        <f t="shared" si="14"/>
        <v>6</v>
      </c>
      <c r="P68" s="38">
        <f t="shared" si="14"/>
        <v>6</v>
      </c>
      <c r="Q68" s="38">
        <f t="shared" si="14"/>
        <v>6</v>
      </c>
      <c r="R68" s="38"/>
      <c r="S68" s="38"/>
      <c r="T68" s="38">
        <f t="shared" ref="T68" si="15">COUNTIF(T61:T66,$E$68)</f>
        <v>6</v>
      </c>
      <c r="U68" s="38">
        <f t="shared" si="14"/>
        <v>6</v>
      </c>
      <c r="V68" s="38">
        <f t="shared" si="14"/>
        <v>6</v>
      </c>
      <c r="W68" s="38">
        <f t="shared" si="14"/>
        <v>6</v>
      </c>
      <c r="X68" s="38">
        <f t="shared" si="14"/>
        <v>6</v>
      </c>
      <c r="Y68" s="38"/>
      <c r="Z68" s="38"/>
      <c r="AA68" s="38">
        <f t="shared" ref="AA68" si="16">COUNTIF(AA61:AA66,$E$68)</f>
        <v>6</v>
      </c>
      <c r="AB68" s="38">
        <f t="shared" si="14"/>
        <v>6</v>
      </c>
      <c r="AC68" s="38">
        <f t="shared" si="14"/>
        <v>6</v>
      </c>
      <c r="AD68" s="38">
        <f t="shared" si="14"/>
        <v>6</v>
      </c>
      <c r="AE68" s="38">
        <f t="shared" si="14"/>
        <v>6</v>
      </c>
      <c r="AF68" s="38"/>
      <c r="AG68" s="38"/>
      <c r="AH68" s="38">
        <f>COUNTIF(AH61:AH66,$E$68)</f>
        <v>6</v>
      </c>
      <c r="AI68" s="38">
        <f>COUNTIF(AI61:AI66,$E$68)</f>
        <v>6</v>
      </c>
      <c r="AJ68" s="38">
        <f t="shared" si="14"/>
        <v>6</v>
      </c>
      <c r="AK68" s="37">
        <f>SUM(F68:AJ68)</f>
        <v>114</v>
      </c>
      <c r="AL68" s="13"/>
      <c r="AM68" s="13"/>
      <c r="AN68" s="13"/>
      <c r="AO68" s="13"/>
      <c r="AP68" s="13"/>
      <c r="AQ68" s="13"/>
      <c r="AR68" s="13"/>
      <c r="AS68" s="13"/>
      <c r="AT68" s="13"/>
      <c r="AV68" s="1"/>
    </row>
    <row r="69" spans="2:48" ht="18" x14ac:dyDescent="0.3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10"/>
    </row>
    <row r="72" spans="2:48" x14ac:dyDescent="0.15">
      <c r="D72" t="s">
        <v>48</v>
      </c>
      <c r="E72" t="s">
        <v>49</v>
      </c>
    </row>
    <row r="73" spans="2:48" x14ac:dyDescent="0.15">
      <c r="D73" t="s">
        <v>50</v>
      </c>
      <c r="E73" t="s">
        <v>51</v>
      </c>
    </row>
    <row r="74" spans="2:48" x14ac:dyDescent="0.15">
      <c r="D74" t="s">
        <v>52</v>
      </c>
      <c r="E74" t="s">
        <v>53</v>
      </c>
    </row>
    <row r="75" spans="2:48" x14ac:dyDescent="0.15">
      <c r="D75" t="s">
        <v>54</v>
      </c>
    </row>
    <row r="76" spans="2:48" x14ac:dyDescent="0.15">
      <c r="D76" t="s">
        <v>55</v>
      </c>
    </row>
    <row r="77" spans="2:48" x14ac:dyDescent="0.15">
      <c r="D77" t="s">
        <v>56</v>
      </c>
    </row>
    <row r="78" spans="2:48" x14ac:dyDescent="0.15">
      <c r="D78" t="s">
        <v>57</v>
      </c>
    </row>
    <row r="79" spans="2:48" x14ac:dyDescent="0.15">
      <c r="D79" t="s">
        <v>58</v>
      </c>
    </row>
    <row r="80" spans="2:48" x14ac:dyDescent="0.15">
      <c r="D80" t="s">
        <v>59</v>
      </c>
    </row>
    <row r="81" spans="4:4" x14ac:dyDescent="0.15">
      <c r="D81" t="s">
        <v>60</v>
      </c>
    </row>
    <row r="82" spans="4:4" x14ac:dyDescent="0.15">
      <c r="D82" t="s">
        <v>61</v>
      </c>
    </row>
    <row r="83" spans="4:4" x14ac:dyDescent="0.15">
      <c r="D83" t="s">
        <v>62</v>
      </c>
    </row>
    <row r="84" spans="4:4" x14ac:dyDescent="0.15">
      <c r="D84" t="s">
        <v>63</v>
      </c>
    </row>
    <row r="85" spans="4:4" x14ac:dyDescent="0.15">
      <c r="D85" t="s">
        <v>64</v>
      </c>
    </row>
    <row r="86" spans="4:4" x14ac:dyDescent="0.15">
      <c r="D86" t="s">
        <v>65</v>
      </c>
    </row>
  </sheetData>
  <mergeCells count="109">
    <mergeCell ref="C3:D4"/>
    <mergeCell ref="AC3:AD3"/>
    <mergeCell ref="AI2:AJ2"/>
    <mergeCell ref="AI3:AJ3"/>
    <mergeCell ref="AI4:AJ4"/>
    <mergeCell ref="AG5:AH5"/>
    <mergeCell ref="AG4:AH4"/>
    <mergeCell ref="AE4:AF4"/>
    <mergeCell ref="AG2:AH2"/>
    <mergeCell ref="AG3:AH3"/>
    <mergeCell ref="AI5:AJ5"/>
    <mergeCell ref="AE2:AF2"/>
    <mergeCell ref="AE3:AF3"/>
    <mergeCell ref="AC4:AD4"/>
    <mergeCell ref="AC2:AD2"/>
    <mergeCell ref="AE5:AF5"/>
    <mergeCell ref="AC5:AD5"/>
    <mergeCell ref="Y3:AB3"/>
    <mergeCell ref="AS12:AS13"/>
    <mergeCell ref="AP12:AP13"/>
    <mergeCell ref="AM8:AN8"/>
    <mergeCell ref="AR12:AR13"/>
    <mergeCell ref="AN12:AN13"/>
    <mergeCell ref="AO12:AO13"/>
    <mergeCell ref="AI8:AJ8"/>
    <mergeCell ref="AK58:AL59"/>
    <mergeCell ref="AP8:AS8"/>
    <mergeCell ref="AI6:AJ6"/>
    <mergeCell ref="AL10:AM10"/>
    <mergeCell ref="AM12:AM13"/>
    <mergeCell ref="AK60:AL60"/>
    <mergeCell ref="AL12:AL13"/>
    <mergeCell ref="AK8:AL8"/>
    <mergeCell ref="B59:E59"/>
    <mergeCell ref="AE6:AF6"/>
    <mergeCell ref="AC6:AD6"/>
    <mergeCell ref="C12:C13"/>
    <mergeCell ref="AG6:AH6"/>
    <mergeCell ref="L8:S8"/>
    <mergeCell ref="AG8:AH8"/>
    <mergeCell ref="AC8:AD8"/>
    <mergeCell ref="AE8:AF8"/>
    <mergeCell ref="Z6:AB6"/>
    <mergeCell ref="L10:Q10"/>
    <mergeCell ref="B55:E55"/>
    <mergeCell ref="B30:B31"/>
    <mergeCell ref="B50:B51"/>
    <mergeCell ref="B52:B53"/>
    <mergeCell ref="Y8:AB8"/>
    <mergeCell ref="R10:S10"/>
    <mergeCell ref="F8:K8"/>
    <mergeCell ref="AT12:AT13"/>
    <mergeCell ref="B12:B13"/>
    <mergeCell ref="B46:B47"/>
    <mergeCell ref="C46:C47"/>
    <mergeCell ref="B38:B39"/>
    <mergeCell ref="C38:C39"/>
    <mergeCell ref="C44:C45"/>
    <mergeCell ref="C42:C43"/>
    <mergeCell ref="AQ12:AQ13"/>
    <mergeCell ref="B42:B43"/>
    <mergeCell ref="AK12:AK13"/>
    <mergeCell ref="B16:B17"/>
    <mergeCell ref="B14:B15"/>
    <mergeCell ref="C40:C41"/>
    <mergeCell ref="C24:C25"/>
    <mergeCell ref="B22:B23"/>
    <mergeCell ref="C30:C31"/>
    <mergeCell ref="C16:C17"/>
    <mergeCell ref="C26:C27"/>
    <mergeCell ref="E12:E13"/>
    <mergeCell ref="C18:C19"/>
    <mergeCell ref="B28:B29"/>
    <mergeCell ref="C28:C29"/>
    <mergeCell ref="B20:B21"/>
    <mergeCell ref="C67:C68"/>
    <mergeCell ref="C61:C66"/>
    <mergeCell ref="B48:B49"/>
    <mergeCell ref="C50:C51"/>
    <mergeCell ref="Y4:AB4"/>
    <mergeCell ref="B54:E54"/>
    <mergeCell ref="B18:B19"/>
    <mergeCell ref="B36:B37"/>
    <mergeCell ref="C36:C37"/>
    <mergeCell ref="C8:E8"/>
    <mergeCell ref="B60:E60"/>
    <mergeCell ref="B32:B33"/>
    <mergeCell ref="B34:B35"/>
    <mergeCell ref="C34:C35"/>
    <mergeCell ref="C32:C33"/>
    <mergeCell ref="B40:B41"/>
    <mergeCell ref="B56:E56"/>
    <mergeCell ref="B44:B45"/>
    <mergeCell ref="B58:E58"/>
    <mergeCell ref="B57:E57"/>
    <mergeCell ref="C48:C49"/>
    <mergeCell ref="C14:C15"/>
    <mergeCell ref="C20:C21"/>
    <mergeCell ref="Z5:AB5"/>
    <mergeCell ref="F9:K9"/>
    <mergeCell ref="F10:K10"/>
    <mergeCell ref="AE9:AF9"/>
    <mergeCell ref="C52:C53"/>
    <mergeCell ref="C22:C23"/>
    <mergeCell ref="C9:E9"/>
    <mergeCell ref="C10:E10"/>
    <mergeCell ref="B24:B25"/>
    <mergeCell ref="AC9:AD9"/>
    <mergeCell ref="B26:B27"/>
  </mergeCells>
  <phoneticPr fontId="1"/>
  <conditionalFormatting sqref="F12:AJ13 AG54:AJ54 J54 S54 F55:AJ60 S21:AJ21 F15:G15 F23:AJ23 F19:AJ19 F17:L17 F21:P21 R16:AJ17 F31:AJ31 F29:P29 F27:AJ27 F25:AJ25 F39:AJ39 F37:P37 F35:AJ35 F33:AJ33 F47:AJ47 F45:P45 F43:AJ43 F41:AJ41 F53:AJ53 F51:P51 F49:Z49 AF48:AJ49">
    <cfRule type="expression" dxfId="357" priority="325" stopIfTrue="1">
      <formula>WEEKDAY(F$12)=1</formula>
    </cfRule>
    <cfRule type="expression" dxfId="356" priority="326" stopIfTrue="1">
      <formula>WEEKDAY(F$12)=7</formula>
    </cfRule>
  </conditionalFormatting>
  <conditionalFormatting sqref="S54:Y54">
    <cfRule type="expression" dxfId="355" priority="285" stopIfTrue="1">
      <formula>WEEKDAY(S$12)=1</formula>
    </cfRule>
    <cfRule type="expression" dxfId="354" priority="286" stopIfTrue="1">
      <formula>WEEKDAY(S$12)=7</formula>
    </cfRule>
  </conditionalFormatting>
  <conditionalFormatting sqref="H54:I54">
    <cfRule type="expression" dxfId="353" priority="231" stopIfTrue="1">
      <formula>WEEKDAY(H$12)=1</formula>
    </cfRule>
    <cfRule type="expression" dxfId="352" priority="232" stopIfTrue="1">
      <formula>WEEKDAY(H$12)=7</formula>
    </cfRule>
  </conditionalFormatting>
  <conditionalFormatting sqref="F54:G54">
    <cfRule type="expression" dxfId="351" priority="235" stopIfTrue="1">
      <formula>WEEKDAY(F$12)=1</formula>
    </cfRule>
    <cfRule type="expression" dxfId="350" priority="236" stopIfTrue="1">
      <formula>WEEKDAY(F$12)=7</formula>
    </cfRule>
  </conditionalFormatting>
  <conditionalFormatting sqref="L54:R54">
    <cfRule type="expression" dxfId="349" priority="227" stopIfTrue="1">
      <formula>WEEKDAY(L$12)=1</formula>
    </cfRule>
    <cfRule type="expression" dxfId="348" priority="228" stopIfTrue="1">
      <formula>WEEKDAY(L$12)=7</formula>
    </cfRule>
  </conditionalFormatting>
  <conditionalFormatting sqref="Z54:AF54">
    <cfRule type="expression" dxfId="347" priority="223" stopIfTrue="1">
      <formula>WEEKDAY(Z$12)=1</formula>
    </cfRule>
    <cfRule type="expression" dxfId="346" priority="224" stopIfTrue="1">
      <formula>WEEKDAY(Z$12)=7</formula>
    </cfRule>
  </conditionalFormatting>
  <conditionalFormatting sqref="K54">
    <cfRule type="expression" dxfId="345" priority="175" stopIfTrue="1">
      <formula>WEEKDAY(K$12)=1</formula>
    </cfRule>
    <cfRule type="expression" dxfId="344" priority="176" stopIfTrue="1">
      <formula>WEEKDAY(K$12)=7</formula>
    </cfRule>
  </conditionalFormatting>
  <conditionalFormatting sqref="AD15:AF15">
    <cfRule type="expression" dxfId="343" priority="85" stopIfTrue="1">
      <formula>WEEKDAY(AD$12)=1</formula>
    </cfRule>
    <cfRule type="expression" dxfId="342" priority="86" stopIfTrue="1">
      <formula>WEEKDAY(AD$12)=7</formula>
    </cfRule>
  </conditionalFormatting>
  <conditionalFormatting sqref="R29">
    <cfRule type="expression" dxfId="341" priority="59" stopIfTrue="1">
      <formula>WEEKDAY(R$12)=1</formula>
    </cfRule>
    <cfRule type="expression" dxfId="340" priority="60" stopIfTrue="1">
      <formula>WEEKDAY(R$12)=7</formula>
    </cfRule>
  </conditionalFormatting>
  <conditionalFormatting sqref="Q29">
    <cfRule type="expression" dxfId="339" priority="57" stopIfTrue="1">
      <formula>WEEKDAY(Q$12)=1</formula>
    </cfRule>
    <cfRule type="expression" dxfId="338" priority="58" stopIfTrue="1">
      <formula>WEEKDAY(Q$12)=7</formula>
    </cfRule>
  </conditionalFormatting>
  <conditionalFormatting sqref="R37">
    <cfRule type="expression" dxfId="337" priority="45" stopIfTrue="1">
      <formula>WEEKDAY(R$12)=1</formula>
    </cfRule>
    <cfRule type="expression" dxfId="336" priority="46" stopIfTrue="1">
      <formula>WEEKDAY(R$12)=7</formula>
    </cfRule>
  </conditionalFormatting>
  <conditionalFormatting sqref="Q37">
    <cfRule type="expression" dxfId="335" priority="43" stopIfTrue="1">
      <formula>WEEKDAY(Q$12)=1</formula>
    </cfRule>
    <cfRule type="expression" dxfId="334" priority="44" stopIfTrue="1">
      <formula>WEEKDAY(Q$12)=7</formula>
    </cfRule>
  </conditionalFormatting>
  <conditionalFormatting sqref="R45">
    <cfRule type="expression" dxfId="333" priority="31" stopIfTrue="1">
      <formula>WEEKDAY(R$12)=1</formula>
    </cfRule>
    <cfRule type="expression" dxfId="332" priority="32" stopIfTrue="1">
      <formula>WEEKDAY(R$12)=7</formula>
    </cfRule>
  </conditionalFormatting>
  <conditionalFormatting sqref="Q45">
    <cfRule type="expression" dxfId="331" priority="29" stopIfTrue="1">
      <formula>WEEKDAY(Q$12)=1</formula>
    </cfRule>
    <cfRule type="expression" dxfId="330" priority="30" stopIfTrue="1">
      <formula>WEEKDAY(Q$12)=7</formula>
    </cfRule>
  </conditionalFormatting>
  <conditionalFormatting sqref="R51">
    <cfRule type="expression" dxfId="329" priority="17" stopIfTrue="1">
      <formula>WEEKDAY(R$12)=1</formula>
    </cfRule>
    <cfRule type="expression" dxfId="328" priority="18" stopIfTrue="1">
      <formula>WEEKDAY(R$12)=7</formula>
    </cfRule>
  </conditionalFormatting>
  <conditionalFormatting sqref="Q51">
    <cfRule type="expression" dxfId="327" priority="15" stopIfTrue="1">
      <formula>WEEKDAY(Q$12)=1</formula>
    </cfRule>
    <cfRule type="expression" dxfId="326" priority="16" stopIfTrue="1">
      <formula>WEEKDAY(Q$12)=7</formula>
    </cfRule>
  </conditionalFormatting>
  <conditionalFormatting sqref="AI15:AJ15">
    <cfRule type="expression" dxfId="325" priority="95" stopIfTrue="1">
      <formula>WEEKDAY(AI$12)=1</formula>
    </cfRule>
    <cfRule type="expression" dxfId="324" priority="96" stopIfTrue="1">
      <formula>WEEKDAY(AI$12)=7</formula>
    </cfRule>
  </conditionalFormatting>
  <conditionalFormatting sqref="H15:K15">
    <cfRule type="expression" dxfId="323" priority="93" stopIfTrue="1">
      <formula>WEEKDAY(H$12)=1</formula>
    </cfRule>
    <cfRule type="expression" dxfId="322" priority="94" stopIfTrue="1">
      <formula>WEEKDAY(H$12)=7</formula>
    </cfRule>
  </conditionalFormatting>
  <conditionalFormatting sqref="R21">
    <cfRule type="expression" dxfId="321" priority="91" stopIfTrue="1">
      <formula>WEEKDAY(R$12)=1</formula>
    </cfRule>
    <cfRule type="expression" dxfId="320" priority="92" stopIfTrue="1">
      <formula>WEEKDAY(R$12)=7</formula>
    </cfRule>
  </conditionalFormatting>
  <conditionalFormatting sqref="M15:R15">
    <cfRule type="expression" dxfId="319" priority="89" stopIfTrue="1">
      <formula>WEEKDAY(M$12)=1</formula>
    </cfRule>
    <cfRule type="expression" dxfId="318" priority="90" stopIfTrue="1">
      <formula>WEEKDAY(M$12)=7</formula>
    </cfRule>
  </conditionalFormatting>
  <conditionalFormatting sqref="T15:Y15">
    <cfRule type="expression" dxfId="317" priority="87" stopIfTrue="1">
      <formula>WEEKDAY(T$12)=1</formula>
    </cfRule>
    <cfRule type="expression" dxfId="316" priority="88" stopIfTrue="1">
      <formula>WEEKDAY(T$12)=7</formula>
    </cfRule>
  </conditionalFormatting>
  <conditionalFormatting sqref="F14:AJ14">
    <cfRule type="expression" dxfId="315" priority="83" stopIfTrue="1">
      <formula>WEEKDAY(F$12)=1</formula>
    </cfRule>
    <cfRule type="expression" dxfId="314" priority="84" stopIfTrue="1">
      <formula>WEEKDAY(F$12)=7</formula>
    </cfRule>
  </conditionalFormatting>
  <conditionalFormatting sqref="L15">
    <cfRule type="expression" dxfId="313" priority="81" stopIfTrue="1">
      <formula>WEEKDAY(L$12)=1</formula>
    </cfRule>
    <cfRule type="expression" dxfId="312" priority="82" stopIfTrue="1">
      <formula>WEEKDAY(L$12)=7</formula>
    </cfRule>
  </conditionalFormatting>
  <conditionalFormatting sqref="Z15">
    <cfRule type="expression" dxfId="311" priority="79" stopIfTrue="1">
      <formula>WEEKDAY(Z$12)=1</formula>
    </cfRule>
    <cfRule type="expression" dxfId="310" priority="80" stopIfTrue="1">
      <formula>WEEKDAY(Z$12)=7</formula>
    </cfRule>
  </conditionalFormatting>
  <conditionalFormatting sqref="AA15:AC15">
    <cfRule type="expression" dxfId="309" priority="77" stopIfTrue="1">
      <formula>WEEKDAY(AA$12)=1</formula>
    </cfRule>
    <cfRule type="expression" dxfId="308" priority="78" stopIfTrue="1">
      <formula>WEEKDAY(AA$12)=7</formula>
    </cfRule>
  </conditionalFormatting>
  <conditionalFormatting sqref="AG15:AH15">
    <cfRule type="expression" dxfId="307" priority="75" stopIfTrue="1">
      <formula>WEEKDAY(AG$12)=1</formula>
    </cfRule>
    <cfRule type="expression" dxfId="306" priority="76" stopIfTrue="1">
      <formula>WEEKDAY(AG$12)=7</formula>
    </cfRule>
  </conditionalFormatting>
  <conditionalFormatting sqref="S15">
    <cfRule type="expression" dxfId="305" priority="73" stopIfTrue="1">
      <formula>WEEKDAY(S$12)=1</formula>
    </cfRule>
    <cfRule type="expression" dxfId="304" priority="74" stopIfTrue="1">
      <formula>WEEKDAY(S$12)=7</formula>
    </cfRule>
  </conditionalFormatting>
  <conditionalFormatting sqref="Q21">
    <cfRule type="expression" dxfId="303" priority="71" stopIfTrue="1">
      <formula>WEEKDAY(Q$12)=1</formula>
    </cfRule>
    <cfRule type="expression" dxfId="302" priority="72" stopIfTrue="1">
      <formula>WEEKDAY(Q$12)=7</formula>
    </cfRule>
  </conditionalFormatting>
  <conditionalFormatting sqref="F16:L16">
    <cfRule type="expression" dxfId="301" priority="69" stopIfTrue="1">
      <formula>WEEKDAY(F$12)=1</formula>
    </cfRule>
    <cfRule type="expression" dxfId="300" priority="70" stopIfTrue="1">
      <formula>WEEKDAY(F$12)=7</formula>
    </cfRule>
  </conditionalFormatting>
  <conditionalFormatting sqref="F18:AJ18">
    <cfRule type="expression" dxfId="299" priority="67" stopIfTrue="1">
      <formula>WEEKDAY(F$12)=1</formula>
    </cfRule>
    <cfRule type="expression" dxfId="298" priority="68" stopIfTrue="1">
      <formula>WEEKDAY(F$12)=7</formula>
    </cfRule>
  </conditionalFormatting>
  <conditionalFormatting sqref="F20:AJ20">
    <cfRule type="expression" dxfId="297" priority="65" stopIfTrue="1">
      <formula>WEEKDAY(F$12)=1</formula>
    </cfRule>
    <cfRule type="expression" dxfId="296" priority="66" stopIfTrue="1">
      <formula>WEEKDAY(F$12)=7</formula>
    </cfRule>
  </conditionalFormatting>
  <conditionalFormatting sqref="F22:AJ22">
    <cfRule type="expression" dxfId="295" priority="63" stopIfTrue="1">
      <formula>WEEKDAY(F$12)=1</formula>
    </cfRule>
    <cfRule type="expression" dxfId="294" priority="64" stopIfTrue="1">
      <formula>WEEKDAY(F$12)=7</formula>
    </cfRule>
  </conditionalFormatting>
  <conditionalFormatting sqref="S29:AJ29">
    <cfRule type="expression" dxfId="293" priority="61" stopIfTrue="1">
      <formula>WEEKDAY(S$12)=1</formula>
    </cfRule>
    <cfRule type="expression" dxfId="292" priority="62" stopIfTrue="1">
      <formula>WEEKDAY(S$12)=7</formula>
    </cfRule>
  </conditionalFormatting>
  <conditionalFormatting sqref="F24:AJ24">
    <cfRule type="expression" dxfId="291" priority="55" stopIfTrue="1">
      <formula>WEEKDAY(F$12)=1</formula>
    </cfRule>
    <cfRule type="expression" dxfId="290" priority="56" stopIfTrue="1">
      <formula>WEEKDAY(F$12)=7</formula>
    </cfRule>
  </conditionalFormatting>
  <conditionalFormatting sqref="F26:AJ26">
    <cfRule type="expression" dxfId="289" priority="53" stopIfTrue="1">
      <formula>WEEKDAY(F$12)=1</formula>
    </cfRule>
    <cfRule type="expression" dxfId="288" priority="54" stopIfTrue="1">
      <formula>WEEKDAY(F$12)=7</formula>
    </cfRule>
  </conditionalFormatting>
  <conditionalFormatting sqref="F28:AJ28">
    <cfRule type="expression" dxfId="287" priority="51" stopIfTrue="1">
      <formula>WEEKDAY(F$12)=1</formula>
    </cfRule>
    <cfRule type="expression" dxfId="286" priority="52" stopIfTrue="1">
      <formula>WEEKDAY(F$12)=7</formula>
    </cfRule>
  </conditionalFormatting>
  <conditionalFormatting sqref="F30:AJ30">
    <cfRule type="expression" dxfId="285" priority="49" stopIfTrue="1">
      <formula>WEEKDAY(F$12)=1</formula>
    </cfRule>
    <cfRule type="expression" dxfId="284" priority="50" stopIfTrue="1">
      <formula>WEEKDAY(F$12)=7</formula>
    </cfRule>
  </conditionalFormatting>
  <conditionalFormatting sqref="S37:AJ37">
    <cfRule type="expression" dxfId="283" priority="47" stopIfTrue="1">
      <formula>WEEKDAY(S$12)=1</formula>
    </cfRule>
    <cfRule type="expression" dxfId="282" priority="48" stopIfTrue="1">
      <formula>WEEKDAY(S$12)=7</formula>
    </cfRule>
  </conditionalFormatting>
  <conditionalFormatting sqref="F32:AJ32">
    <cfRule type="expression" dxfId="281" priority="41" stopIfTrue="1">
      <formula>WEEKDAY(F$12)=1</formula>
    </cfRule>
    <cfRule type="expression" dxfId="280" priority="42" stopIfTrue="1">
      <formula>WEEKDAY(F$12)=7</formula>
    </cfRule>
  </conditionalFormatting>
  <conditionalFormatting sqref="F34:AJ34">
    <cfRule type="expression" dxfId="279" priority="39" stopIfTrue="1">
      <formula>WEEKDAY(F$12)=1</formula>
    </cfRule>
    <cfRule type="expression" dxfId="278" priority="40" stopIfTrue="1">
      <formula>WEEKDAY(F$12)=7</formula>
    </cfRule>
  </conditionalFormatting>
  <conditionalFormatting sqref="F36:AJ36">
    <cfRule type="expression" dxfId="277" priority="37" stopIfTrue="1">
      <formula>WEEKDAY(F$12)=1</formula>
    </cfRule>
    <cfRule type="expression" dxfId="276" priority="38" stopIfTrue="1">
      <formula>WEEKDAY(F$12)=7</formula>
    </cfRule>
  </conditionalFormatting>
  <conditionalFormatting sqref="F38:AJ38">
    <cfRule type="expression" dxfId="275" priority="35" stopIfTrue="1">
      <formula>WEEKDAY(F$12)=1</formula>
    </cfRule>
    <cfRule type="expression" dxfId="274" priority="36" stopIfTrue="1">
      <formula>WEEKDAY(F$12)=7</formula>
    </cfRule>
  </conditionalFormatting>
  <conditionalFormatting sqref="S45:AJ45">
    <cfRule type="expression" dxfId="273" priority="33" stopIfTrue="1">
      <formula>WEEKDAY(S$12)=1</formula>
    </cfRule>
    <cfRule type="expression" dxfId="272" priority="34" stopIfTrue="1">
      <formula>WEEKDAY(S$12)=7</formula>
    </cfRule>
  </conditionalFormatting>
  <conditionalFormatting sqref="F40:AJ40">
    <cfRule type="expression" dxfId="271" priority="27" stopIfTrue="1">
      <formula>WEEKDAY(F$12)=1</formula>
    </cfRule>
    <cfRule type="expression" dxfId="270" priority="28" stopIfTrue="1">
      <formula>WEEKDAY(F$12)=7</formula>
    </cfRule>
  </conditionalFormatting>
  <conditionalFormatting sqref="F42:AJ42">
    <cfRule type="expression" dxfId="269" priority="25" stopIfTrue="1">
      <formula>WEEKDAY(F$12)=1</formula>
    </cfRule>
    <cfRule type="expression" dxfId="268" priority="26" stopIfTrue="1">
      <formula>WEEKDAY(F$12)=7</formula>
    </cfRule>
  </conditionalFormatting>
  <conditionalFormatting sqref="F44:AJ44">
    <cfRule type="expression" dxfId="267" priority="23" stopIfTrue="1">
      <formula>WEEKDAY(F$12)=1</formula>
    </cfRule>
    <cfRule type="expression" dxfId="266" priority="24" stopIfTrue="1">
      <formula>WEEKDAY(F$12)=7</formula>
    </cfRule>
  </conditionalFormatting>
  <conditionalFormatting sqref="F46:AJ46">
    <cfRule type="expression" dxfId="265" priority="21" stopIfTrue="1">
      <formula>WEEKDAY(F$12)=1</formula>
    </cfRule>
    <cfRule type="expression" dxfId="264" priority="22" stopIfTrue="1">
      <formula>WEEKDAY(F$12)=7</formula>
    </cfRule>
  </conditionalFormatting>
  <conditionalFormatting sqref="S51:AJ51">
    <cfRule type="expression" dxfId="263" priority="19" stopIfTrue="1">
      <formula>WEEKDAY(S$12)=1</formula>
    </cfRule>
    <cfRule type="expression" dxfId="262" priority="20" stopIfTrue="1">
      <formula>WEEKDAY(S$12)=7</formula>
    </cfRule>
  </conditionalFormatting>
  <conditionalFormatting sqref="F48:Z48">
    <cfRule type="expression" dxfId="261" priority="13" stopIfTrue="1">
      <formula>WEEKDAY(F$12)=1</formula>
    </cfRule>
    <cfRule type="expression" dxfId="260" priority="14" stopIfTrue="1">
      <formula>WEEKDAY(F$12)=7</formula>
    </cfRule>
  </conditionalFormatting>
  <conditionalFormatting sqref="F50:AJ50">
    <cfRule type="expression" dxfId="259" priority="11" stopIfTrue="1">
      <formula>WEEKDAY(F$12)=1</formula>
    </cfRule>
    <cfRule type="expression" dxfId="258" priority="12" stopIfTrue="1">
      <formula>WEEKDAY(F$12)=7</formula>
    </cfRule>
  </conditionalFormatting>
  <conditionalFormatting sqref="F52:AJ52">
    <cfRule type="expression" dxfId="257" priority="9" stopIfTrue="1">
      <formula>WEEKDAY(F$12)=1</formula>
    </cfRule>
    <cfRule type="expression" dxfId="256" priority="10" stopIfTrue="1">
      <formula>WEEKDAY(F$12)=7</formula>
    </cfRule>
  </conditionalFormatting>
  <conditionalFormatting sqref="M17:Q17">
    <cfRule type="expression" dxfId="255" priority="7" stopIfTrue="1">
      <formula>WEEKDAY(M$12)=1</formula>
    </cfRule>
    <cfRule type="expression" dxfId="254" priority="8" stopIfTrue="1">
      <formula>WEEKDAY(M$12)=7</formula>
    </cfRule>
  </conditionalFormatting>
  <conditionalFormatting sqref="M16:Q16">
    <cfRule type="expression" dxfId="253" priority="5" stopIfTrue="1">
      <formula>WEEKDAY(M$12)=1</formula>
    </cfRule>
    <cfRule type="expression" dxfId="252" priority="6" stopIfTrue="1">
      <formula>WEEKDAY(M$12)=7</formula>
    </cfRule>
  </conditionalFormatting>
  <conditionalFormatting sqref="AA49:AE49">
    <cfRule type="expression" dxfId="251" priority="3" stopIfTrue="1">
      <formula>WEEKDAY(AA$12)=1</formula>
    </cfRule>
    <cfRule type="expression" dxfId="250" priority="4" stopIfTrue="1">
      <formula>WEEKDAY(AA$12)=7</formula>
    </cfRule>
  </conditionalFormatting>
  <conditionalFormatting sqref="AA48:AE48">
    <cfRule type="expression" dxfId="249" priority="1" stopIfTrue="1">
      <formula>WEEKDAY(AA$12)=1</formula>
    </cfRule>
    <cfRule type="expression" dxfId="248" priority="2" stopIfTrue="1">
      <formula>WEEKDAY(AA$12)=7</formula>
    </cfRule>
  </conditionalFormatting>
  <dataValidations count="3">
    <dataValidation type="list" allowBlank="1" showInputMessage="1" showErrorMessage="1" sqref="D15 D53 D51 D49 D47 D45 D43 D41 D39 D37 D35 D33 D31 D29 D27 D25 D23 D21 D19 D17">
      <formula1>$E$72:$E$75</formula1>
    </dataValidation>
    <dataValidation type="list" allowBlank="1" showInputMessage="1" showErrorMessage="1" sqref="D14 D52 D50 D48 D46 D44 D42 D40 D38 D36 D34 D32 D30 D28 D26 D24 D22 D20 D18 D16">
      <formula1>$D$72:$D$87</formula1>
    </dataValidation>
    <dataValidation type="list" allowBlank="1" showInputMessage="1" showErrorMessage="1" sqref="F14:AJ14 F52:AJ52 F18:AJ18 F20:AJ20 F22:AJ22 F24:AJ24 F26:AJ26 F28:AJ28 F30:AJ30 F32:AJ32 F34:AJ34 F36:AJ36 F38:AJ38 F40:AJ40 F42:AJ42 F44:AJ44 F46:AJ46 F16:AJ16 F50:AJ50 F48:AJ48">
      <formula1>"／,○,△,×,●,　　"</formula1>
    </dataValidation>
  </dataValidations>
  <printOptions horizontalCentered="1" verticalCentered="1"/>
  <pageMargins left="0.31496062992125984" right="0.31496062992125984" top="3.937007874015748E-2" bottom="0" header="0.15748031496062992" footer="0.15748031496062992"/>
  <pageSetup paperSize="9" scale="66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AV86"/>
  <sheetViews>
    <sheetView showGridLines="0" view="pageBreakPreview" zoomScaleNormal="80" zoomScaleSheetLayoutView="100" workbookViewId="0">
      <selection activeCell="B12" sqref="B12:C53"/>
    </sheetView>
  </sheetViews>
  <sheetFormatPr defaultRowHeight="13.5" x14ac:dyDescent="0.15"/>
  <cols>
    <col min="1" max="1" width="0.625" customWidth="1"/>
    <col min="2" max="2" width="3.625" customWidth="1"/>
    <col min="3" max="3" width="12.625" customWidth="1"/>
    <col min="4" max="4" width="5.5" customWidth="1"/>
    <col min="5" max="5" width="3.875" customWidth="1"/>
    <col min="6" max="36" width="3.625" customWidth="1"/>
    <col min="37" max="42" width="4.625" customWidth="1"/>
    <col min="43" max="43" width="6.625" customWidth="1"/>
    <col min="44" max="44" width="4.625" customWidth="1"/>
    <col min="45" max="45" width="8.625" customWidth="1"/>
    <col min="46" max="46" width="9.125" style="1" customWidth="1"/>
    <col min="47" max="47" width="9" customWidth="1"/>
    <col min="48" max="48" width="14" customWidth="1"/>
  </cols>
  <sheetData>
    <row r="1" spans="2:48" ht="3.75" customHeight="1" x14ac:dyDescent="0.15"/>
    <row r="2" spans="2:48" ht="13.5" customHeight="1" x14ac:dyDescent="0.35">
      <c r="B2" s="13"/>
      <c r="C2" s="13"/>
      <c r="D2" s="13"/>
      <c r="E2" s="13"/>
      <c r="F2" s="14"/>
      <c r="G2" s="14"/>
      <c r="H2" s="14"/>
      <c r="I2" s="14"/>
      <c r="J2" s="14"/>
      <c r="K2" s="14"/>
      <c r="L2" s="14"/>
      <c r="M2" s="15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67"/>
      <c r="Z2" s="167"/>
      <c r="AA2" s="167"/>
      <c r="AB2" s="167"/>
      <c r="AC2" s="242" t="s">
        <v>44</v>
      </c>
      <c r="AD2" s="242"/>
      <c r="AE2" s="242" t="s">
        <v>45</v>
      </c>
      <c r="AF2" s="242"/>
      <c r="AG2" s="242" t="s">
        <v>40</v>
      </c>
      <c r="AH2" s="242"/>
      <c r="AI2" s="242" t="s">
        <v>30</v>
      </c>
      <c r="AJ2" s="242"/>
      <c r="AK2" s="13"/>
      <c r="AL2" s="13"/>
      <c r="AM2" s="13"/>
      <c r="AN2" s="13"/>
      <c r="AO2" s="13"/>
      <c r="AP2" s="13"/>
      <c r="AQ2" s="13"/>
      <c r="AR2" s="13"/>
      <c r="AS2" s="13"/>
      <c r="AT2" s="13"/>
    </row>
    <row r="3" spans="2:48" ht="13.5" customHeight="1" x14ac:dyDescent="0.35">
      <c r="B3" s="16"/>
      <c r="C3" s="13"/>
      <c r="D3" s="13"/>
      <c r="E3" s="13"/>
      <c r="F3" s="14"/>
      <c r="G3" s="14"/>
      <c r="H3" s="14"/>
      <c r="I3" s="14"/>
      <c r="J3" s="14"/>
      <c r="K3" s="14"/>
      <c r="L3" s="14"/>
      <c r="M3" s="15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247" t="s">
        <v>37</v>
      </c>
      <c r="Z3" s="248"/>
      <c r="AA3" s="248"/>
      <c r="AB3" s="249"/>
      <c r="AC3" s="221">
        <f>'5月'!$AC$3</f>
        <v>19</v>
      </c>
      <c r="AD3" s="221"/>
      <c r="AE3" s="214">
        <f>COUNTA(F61:AI61)</f>
        <v>22</v>
      </c>
      <c r="AF3" s="214"/>
      <c r="AG3" s="221">
        <f>'7月'!$AG$3</f>
        <v>19</v>
      </c>
      <c r="AH3" s="221"/>
      <c r="AI3" s="214">
        <f>SUM(AC3:AH3)</f>
        <v>60</v>
      </c>
      <c r="AJ3" s="214"/>
      <c r="AK3" s="13"/>
      <c r="AL3" s="13"/>
      <c r="AM3" s="13"/>
      <c r="AN3" s="13"/>
      <c r="AO3" s="13"/>
      <c r="AP3" s="13"/>
      <c r="AQ3" s="13"/>
      <c r="AR3" s="13"/>
      <c r="AS3" s="13"/>
      <c r="AT3" s="13"/>
    </row>
    <row r="4" spans="2:48" ht="13.5" customHeight="1" x14ac:dyDescent="0.35">
      <c r="B4" s="16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7"/>
      <c r="Q4" s="13"/>
      <c r="R4" s="13"/>
      <c r="S4" s="13"/>
      <c r="T4" s="17"/>
      <c r="U4" s="13"/>
      <c r="V4" s="13"/>
      <c r="W4" s="13"/>
      <c r="X4" s="13"/>
      <c r="Y4" s="247" t="s">
        <v>33</v>
      </c>
      <c r="Z4" s="248"/>
      <c r="AA4" s="248"/>
      <c r="AB4" s="249"/>
      <c r="AC4" s="221">
        <f>'5月'!$AC$4</f>
        <v>115</v>
      </c>
      <c r="AD4" s="221"/>
      <c r="AE4" s="214">
        <f>SUM(AE5:AF6)</f>
        <v>132</v>
      </c>
      <c r="AF4" s="214"/>
      <c r="AG4" s="221">
        <f>'7月'!$AG$4</f>
        <v>115</v>
      </c>
      <c r="AH4" s="221"/>
      <c r="AI4" s="214">
        <f t="shared" ref="AI4:AI6" si="0">SUM(AC4:AH4)</f>
        <v>362</v>
      </c>
      <c r="AJ4" s="214"/>
      <c r="AK4" s="13"/>
      <c r="AL4" s="13"/>
      <c r="AM4" s="13"/>
      <c r="AN4" s="13"/>
      <c r="AO4" s="13"/>
      <c r="AP4" s="13"/>
      <c r="AQ4" s="13"/>
      <c r="AR4" s="13"/>
      <c r="AS4" s="13"/>
      <c r="AT4" s="13"/>
    </row>
    <row r="5" spans="2:48" ht="13.5" customHeight="1" x14ac:dyDescent="0.35">
      <c r="B5" s="16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68"/>
      <c r="Z5" s="247" t="s">
        <v>47</v>
      </c>
      <c r="AA5" s="248"/>
      <c r="AB5" s="249"/>
      <c r="AC5" s="221">
        <f>'5月'!$AC$5</f>
        <v>1</v>
      </c>
      <c r="AD5" s="221"/>
      <c r="AE5" s="214">
        <f>AJ67</f>
        <v>0</v>
      </c>
      <c r="AF5" s="214"/>
      <c r="AG5" s="221">
        <f>'7月'!$AG$5</f>
        <v>1</v>
      </c>
      <c r="AH5" s="221"/>
      <c r="AI5" s="214">
        <f t="shared" si="0"/>
        <v>2</v>
      </c>
      <c r="AJ5" s="214"/>
      <c r="AK5" s="13"/>
      <c r="AL5" s="13"/>
      <c r="AM5" s="13"/>
      <c r="AN5" s="13"/>
      <c r="AO5" s="13"/>
      <c r="AP5" s="13"/>
      <c r="AQ5" s="13"/>
      <c r="AR5" s="13"/>
      <c r="AS5" s="13"/>
      <c r="AT5" s="13"/>
    </row>
    <row r="6" spans="2:48" ht="13.5" customHeight="1" x14ac:dyDescent="0.35">
      <c r="B6" s="16"/>
      <c r="C6" s="17"/>
      <c r="D6" s="17"/>
      <c r="E6" s="17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68"/>
      <c r="Z6" s="247" t="s">
        <v>34</v>
      </c>
      <c r="AA6" s="248"/>
      <c r="AB6" s="249"/>
      <c r="AC6" s="221">
        <f>'5月'!$AC$6</f>
        <v>114</v>
      </c>
      <c r="AD6" s="221"/>
      <c r="AE6" s="222">
        <f>AJ68</f>
        <v>132</v>
      </c>
      <c r="AF6" s="222"/>
      <c r="AG6" s="221">
        <f>'7月'!$AG$6</f>
        <v>114</v>
      </c>
      <c r="AH6" s="221"/>
      <c r="AI6" s="214">
        <f t="shared" si="0"/>
        <v>360</v>
      </c>
      <c r="AJ6" s="214"/>
      <c r="AK6" s="13"/>
      <c r="AL6" s="13"/>
      <c r="AM6" s="13"/>
      <c r="AN6" s="13"/>
      <c r="AO6" s="13"/>
      <c r="AP6" s="13"/>
      <c r="AQ6" s="13"/>
      <c r="AR6" s="13"/>
      <c r="AS6" s="13"/>
      <c r="AT6" s="13"/>
    </row>
    <row r="7" spans="2:48" ht="13.5" customHeight="1" x14ac:dyDescent="0.5">
      <c r="B7" s="16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9"/>
      <c r="R7" s="19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</row>
    <row r="8" spans="2:48" ht="18" customHeight="1" x14ac:dyDescent="0.35">
      <c r="B8" s="16"/>
      <c r="C8" s="196" t="s">
        <v>77</v>
      </c>
      <c r="D8" s="197"/>
      <c r="E8" s="198"/>
      <c r="F8" s="230"/>
      <c r="G8" s="231"/>
      <c r="H8" s="231"/>
      <c r="I8" s="231"/>
      <c r="J8" s="231"/>
      <c r="K8" s="232"/>
      <c r="L8" s="225">
        <v>45078</v>
      </c>
      <c r="M8" s="225"/>
      <c r="N8" s="225"/>
      <c r="O8" s="225"/>
      <c r="P8" s="225"/>
      <c r="Q8" s="225"/>
      <c r="R8" s="225"/>
      <c r="S8" s="225"/>
      <c r="T8" s="13"/>
      <c r="U8" s="13"/>
      <c r="V8" s="13"/>
      <c r="W8" s="13"/>
      <c r="X8" s="13"/>
      <c r="Y8" s="243" t="s">
        <v>22</v>
      </c>
      <c r="Z8" s="243"/>
      <c r="AA8" s="243"/>
      <c r="AB8" s="243"/>
      <c r="AC8" s="245" t="str">
        <f>AC2</f>
        <v>5月</v>
      </c>
      <c r="AD8" s="245"/>
      <c r="AE8" s="246">
        <f>AC6</f>
        <v>114</v>
      </c>
      <c r="AF8" s="246"/>
      <c r="AG8" s="245" t="str">
        <f>AE2</f>
        <v>6月</v>
      </c>
      <c r="AH8" s="245"/>
      <c r="AI8" s="246">
        <f>AE6</f>
        <v>132</v>
      </c>
      <c r="AJ8" s="246"/>
      <c r="AK8" s="245" t="str">
        <f>AG2</f>
        <v>7月</v>
      </c>
      <c r="AL8" s="245"/>
      <c r="AM8" s="246">
        <f>AG6</f>
        <v>114</v>
      </c>
      <c r="AN8" s="246"/>
      <c r="AO8" s="64"/>
      <c r="AP8" s="240">
        <v>45107</v>
      </c>
      <c r="AQ8" s="240"/>
      <c r="AR8" s="240"/>
      <c r="AS8" s="240"/>
      <c r="AT8" s="13"/>
    </row>
    <row r="9" spans="2:48" ht="18" customHeight="1" x14ac:dyDescent="0.35">
      <c r="B9" s="16"/>
      <c r="C9" s="178" t="s">
        <v>78</v>
      </c>
      <c r="D9" s="179"/>
      <c r="E9" s="180"/>
      <c r="F9" s="169"/>
      <c r="G9" s="170"/>
      <c r="H9" s="170"/>
      <c r="I9" s="170"/>
      <c r="J9" s="170"/>
      <c r="K9" s="171"/>
      <c r="L9" s="166"/>
      <c r="M9" s="166"/>
      <c r="N9" s="166"/>
      <c r="O9" s="166"/>
      <c r="P9" s="166"/>
      <c r="Q9" s="166"/>
      <c r="R9" s="166"/>
      <c r="S9" s="166"/>
      <c r="T9" s="13"/>
      <c r="U9" s="13"/>
      <c r="V9" s="13"/>
      <c r="W9" s="13"/>
      <c r="X9" s="13"/>
      <c r="Y9" s="86"/>
      <c r="Z9" s="86"/>
      <c r="AA9" s="86"/>
      <c r="AB9" s="86"/>
      <c r="AC9" s="185"/>
      <c r="AD9" s="185"/>
      <c r="AE9" s="175"/>
      <c r="AF9" s="175"/>
      <c r="AG9" s="66"/>
      <c r="AH9" s="65"/>
      <c r="AI9" s="66"/>
      <c r="AJ9" s="65"/>
      <c r="AK9" s="67"/>
      <c r="AL9" s="67"/>
      <c r="AM9" s="13"/>
      <c r="AN9" s="13"/>
      <c r="AO9" s="13"/>
      <c r="AP9" s="13"/>
      <c r="AQ9" s="13"/>
      <c r="AR9" s="13"/>
      <c r="AS9" s="13"/>
      <c r="AT9" s="13"/>
    </row>
    <row r="10" spans="2:48" ht="18" customHeight="1" x14ac:dyDescent="0.35">
      <c r="B10" s="16"/>
      <c r="C10" s="181" t="s">
        <v>75</v>
      </c>
      <c r="D10" s="182"/>
      <c r="E10" s="183"/>
      <c r="F10" s="172"/>
      <c r="G10" s="173"/>
      <c r="H10" s="173"/>
      <c r="I10" s="173"/>
      <c r="J10" s="173"/>
      <c r="K10" s="174"/>
      <c r="L10" s="227" t="s">
        <v>15</v>
      </c>
      <c r="M10" s="225"/>
      <c r="N10" s="225"/>
      <c r="O10" s="225"/>
      <c r="P10" s="225"/>
      <c r="Q10" s="225"/>
      <c r="R10" s="244" t="s">
        <v>79</v>
      </c>
      <c r="S10" s="244"/>
      <c r="T10" s="148" t="s">
        <v>5</v>
      </c>
      <c r="U10" s="149" t="s">
        <v>6</v>
      </c>
      <c r="V10" s="149"/>
      <c r="W10" s="148" t="s">
        <v>3</v>
      </c>
      <c r="X10" s="149" t="s">
        <v>4</v>
      </c>
      <c r="Y10" s="149"/>
      <c r="Z10" s="148" t="s">
        <v>66</v>
      </c>
      <c r="AA10" s="149" t="s">
        <v>7</v>
      </c>
      <c r="AB10" s="149"/>
      <c r="AC10" s="148" t="s">
        <v>67</v>
      </c>
      <c r="AD10" s="149" t="s">
        <v>8</v>
      </c>
      <c r="AE10" s="149"/>
      <c r="AF10" s="149" t="s">
        <v>68</v>
      </c>
      <c r="AG10" s="149" t="s">
        <v>69</v>
      </c>
      <c r="AH10" s="149"/>
      <c r="AJ10" s="18"/>
      <c r="AK10" s="18"/>
      <c r="AL10" s="18"/>
      <c r="AM10" s="215"/>
      <c r="AN10" s="215"/>
      <c r="AO10" s="18"/>
      <c r="AP10" s="18"/>
      <c r="AQ10" s="18"/>
      <c r="AR10" s="18"/>
      <c r="AS10" s="13"/>
      <c r="AT10" s="13"/>
    </row>
    <row r="11" spans="2:48" ht="6" customHeight="1" x14ac:dyDescent="0.35">
      <c r="B11" s="16"/>
      <c r="C11" s="20"/>
      <c r="D11" s="20"/>
      <c r="E11" s="20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2:48" ht="54.95" customHeight="1" x14ac:dyDescent="0.15">
      <c r="B12" s="205" t="s">
        <v>0</v>
      </c>
      <c r="C12" s="223" t="s">
        <v>1</v>
      </c>
      <c r="D12" s="120" t="s">
        <v>73</v>
      </c>
      <c r="E12" s="212"/>
      <c r="F12" s="121">
        <f>$L$8</f>
        <v>45078</v>
      </c>
      <c r="G12" s="121">
        <f>$L$8+1</f>
        <v>45079</v>
      </c>
      <c r="H12" s="121">
        <f>$L$8+2</f>
        <v>45080</v>
      </c>
      <c r="I12" s="121">
        <f>$L$8+3</f>
        <v>45081</v>
      </c>
      <c r="J12" s="121">
        <f>$L$8+4</f>
        <v>45082</v>
      </c>
      <c r="K12" s="121">
        <f>$L$8+5</f>
        <v>45083</v>
      </c>
      <c r="L12" s="121">
        <f>$L$8+6</f>
        <v>45084</v>
      </c>
      <c r="M12" s="121">
        <f>$L$8+7</f>
        <v>45085</v>
      </c>
      <c r="N12" s="123">
        <f>$L$8+8</f>
        <v>45086</v>
      </c>
      <c r="O12" s="121">
        <f>$L$8+9</f>
        <v>45087</v>
      </c>
      <c r="P12" s="121">
        <f>$L$8+10</f>
        <v>45088</v>
      </c>
      <c r="Q12" s="121">
        <f>$L$8+11</f>
        <v>45089</v>
      </c>
      <c r="R12" s="121">
        <f>$L$8+12</f>
        <v>45090</v>
      </c>
      <c r="S12" s="121">
        <f>$L$8+13</f>
        <v>45091</v>
      </c>
      <c r="T12" s="121">
        <f>$L$8+14</f>
        <v>45092</v>
      </c>
      <c r="U12" s="121">
        <f>$L$8+15</f>
        <v>45093</v>
      </c>
      <c r="V12" s="121">
        <f>$L$8+16</f>
        <v>45094</v>
      </c>
      <c r="W12" s="121">
        <f>$L$8+17</f>
        <v>45095</v>
      </c>
      <c r="X12" s="121">
        <f>$L$8+18</f>
        <v>45096</v>
      </c>
      <c r="Y12" s="121">
        <f>$L$8+19</f>
        <v>45097</v>
      </c>
      <c r="Z12" s="121">
        <f>$L$8+20</f>
        <v>45098</v>
      </c>
      <c r="AA12" s="121">
        <f>$L$8+21</f>
        <v>45099</v>
      </c>
      <c r="AB12" s="121">
        <f>$L$8+22</f>
        <v>45100</v>
      </c>
      <c r="AC12" s="121">
        <f>$L$8+23</f>
        <v>45101</v>
      </c>
      <c r="AD12" s="121">
        <f>$L$8+24</f>
        <v>45102</v>
      </c>
      <c r="AE12" s="121">
        <f>$L$8+25</f>
        <v>45103</v>
      </c>
      <c r="AF12" s="121">
        <f>$L$8+26</f>
        <v>45104</v>
      </c>
      <c r="AG12" s="121">
        <f>$L$8+27</f>
        <v>45105</v>
      </c>
      <c r="AH12" s="121">
        <f>$L$8+28</f>
        <v>45106</v>
      </c>
      <c r="AI12" s="121">
        <f>$L$8+29</f>
        <v>45107</v>
      </c>
      <c r="AJ12" s="144"/>
      <c r="AK12" s="209" t="s">
        <v>38</v>
      </c>
      <c r="AL12" s="216" t="s">
        <v>81</v>
      </c>
      <c r="AM12" s="216" t="s">
        <v>82</v>
      </c>
      <c r="AN12" s="216" t="s">
        <v>83</v>
      </c>
      <c r="AO12" s="216" t="s">
        <v>84</v>
      </c>
      <c r="AP12" s="216" t="s">
        <v>85</v>
      </c>
      <c r="AQ12" s="207" t="s">
        <v>19</v>
      </c>
      <c r="AR12" s="234" t="s">
        <v>18</v>
      </c>
      <c r="AS12" s="203" t="s">
        <v>71</v>
      </c>
      <c r="AT12" s="203" t="s">
        <v>72</v>
      </c>
      <c r="AU12" s="1"/>
    </row>
    <row r="13" spans="2:48" ht="32.1" customHeight="1" thickBot="1" x14ac:dyDescent="0.2">
      <c r="B13" s="206"/>
      <c r="C13" s="224"/>
      <c r="D13" s="56" t="s">
        <v>74</v>
      </c>
      <c r="E13" s="213"/>
      <c r="F13" s="21">
        <f t="shared" ref="F13:AI13" si="1">WEEKDAY(F12)</f>
        <v>5</v>
      </c>
      <c r="G13" s="21">
        <f>WEEKDAY(G12)</f>
        <v>6</v>
      </c>
      <c r="H13" s="21">
        <f>WEEKDAY(H12)</f>
        <v>7</v>
      </c>
      <c r="I13" s="21">
        <f t="shared" si="1"/>
        <v>1</v>
      </c>
      <c r="J13" s="21">
        <f t="shared" si="1"/>
        <v>2</v>
      </c>
      <c r="K13" s="21">
        <f t="shared" si="1"/>
        <v>3</v>
      </c>
      <c r="L13" s="21">
        <f t="shared" si="1"/>
        <v>4</v>
      </c>
      <c r="M13" s="21">
        <f t="shared" si="1"/>
        <v>5</v>
      </c>
      <c r="N13" s="23">
        <f t="shared" si="1"/>
        <v>6</v>
      </c>
      <c r="O13" s="21">
        <f t="shared" si="1"/>
        <v>7</v>
      </c>
      <c r="P13" s="21">
        <f t="shared" si="1"/>
        <v>1</v>
      </c>
      <c r="Q13" s="21">
        <f t="shared" si="1"/>
        <v>2</v>
      </c>
      <c r="R13" s="21">
        <f t="shared" si="1"/>
        <v>3</v>
      </c>
      <c r="S13" s="21">
        <f t="shared" si="1"/>
        <v>4</v>
      </c>
      <c r="T13" s="21">
        <f t="shared" si="1"/>
        <v>5</v>
      </c>
      <c r="U13" s="21">
        <f t="shared" si="1"/>
        <v>6</v>
      </c>
      <c r="V13" s="21">
        <f t="shared" si="1"/>
        <v>7</v>
      </c>
      <c r="W13" s="21">
        <f t="shared" si="1"/>
        <v>1</v>
      </c>
      <c r="X13" s="21">
        <f t="shared" si="1"/>
        <v>2</v>
      </c>
      <c r="Y13" s="21">
        <f t="shared" si="1"/>
        <v>3</v>
      </c>
      <c r="Z13" s="21">
        <f t="shared" si="1"/>
        <v>4</v>
      </c>
      <c r="AA13" s="21">
        <f t="shared" si="1"/>
        <v>5</v>
      </c>
      <c r="AB13" s="21">
        <f t="shared" si="1"/>
        <v>6</v>
      </c>
      <c r="AC13" s="21">
        <f t="shared" si="1"/>
        <v>7</v>
      </c>
      <c r="AD13" s="21">
        <f t="shared" si="1"/>
        <v>1</v>
      </c>
      <c r="AE13" s="21">
        <f t="shared" si="1"/>
        <v>2</v>
      </c>
      <c r="AF13" s="21">
        <f t="shared" si="1"/>
        <v>3</v>
      </c>
      <c r="AG13" s="21">
        <f t="shared" si="1"/>
        <v>4</v>
      </c>
      <c r="AH13" s="21">
        <f t="shared" si="1"/>
        <v>5</v>
      </c>
      <c r="AI13" s="21">
        <f t="shared" si="1"/>
        <v>6</v>
      </c>
      <c r="AJ13" s="21"/>
      <c r="AK13" s="210"/>
      <c r="AL13" s="217"/>
      <c r="AM13" s="217"/>
      <c r="AN13" s="217"/>
      <c r="AO13" s="217"/>
      <c r="AP13" s="217"/>
      <c r="AQ13" s="208"/>
      <c r="AR13" s="235"/>
      <c r="AS13" s="233"/>
      <c r="AT13" s="204"/>
      <c r="AU13" s="1"/>
    </row>
    <row r="14" spans="2:48" s="6" customFormat="1" ht="15" customHeight="1" thickTop="1" x14ac:dyDescent="0.35">
      <c r="B14" s="211">
        <v>1</v>
      </c>
      <c r="C14" s="202"/>
      <c r="D14" s="24"/>
      <c r="E14" s="134" t="s">
        <v>2</v>
      </c>
      <c r="F14" s="117"/>
      <c r="G14" s="25"/>
      <c r="H14" s="26"/>
      <c r="I14" s="26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46">
        <f>$AE$3</f>
        <v>22</v>
      </c>
      <c r="AL14" s="47">
        <f>COUNTIF(F14:AJ14,"○")</f>
        <v>0</v>
      </c>
      <c r="AM14" s="48">
        <f>COUNTIF(F14:AJ14,"／")+SUM(AN14:AP14)</f>
        <v>0</v>
      </c>
      <c r="AN14" s="47">
        <f>COUNTIF(F14:AJ14,"×")</f>
        <v>0</v>
      </c>
      <c r="AO14" s="47">
        <f>COUNTIF(F14:AJ14,"△")</f>
        <v>0</v>
      </c>
      <c r="AP14" s="47">
        <f>COUNTIF(F14:AJ14,"●")</f>
        <v>0</v>
      </c>
      <c r="AQ14" s="53"/>
      <c r="AR14" s="68"/>
      <c r="AS14" s="69"/>
      <c r="AT14" s="69"/>
      <c r="AV14" s="9"/>
    </row>
    <row r="15" spans="2:48" s="6" customFormat="1" ht="15" customHeight="1" x14ac:dyDescent="0.35">
      <c r="B15" s="186"/>
      <c r="C15" s="177"/>
      <c r="D15" s="29"/>
      <c r="E15" s="135" t="s">
        <v>16</v>
      </c>
      <c r="F15" s="129"/>
      <c r="G15" s="30"/>
      <c r="H15" s="31"/>
      <c r="I15" s="31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49"/>
      <c r="AL15" s="50"/>
      <c r="AM15" s="50"/>
      <c r="AN15" s="50"/>
      <c r="AO15" s="50"/>
      <c r="AP15" s="50"/>
      <c r="AQ15" s="75">
        <f>$AK$60-AR15</f>
        <v>132</v>
      </c>
      <c r="AR15" s="70">
        <f>SUM(F15:AI15)</f>
        <v>0</v>
      </c>
      <c r="AS15" s="71">
        <f>AQ15/$AK$60</f>
        <v>1</v>
      </c>
      <c r="AT15" s="71">
        <f>('5月'!AQ15+'6月'!AQ15)/($AC$6+$AE$6)</f>
        <v>1</v>
      </c>
      <c r="AV15" s="9"/>
    </row>
    <row r="16" spans="2:48" s="6" customFormat="1" ht="15" customHeight="1" x14ac:dyDescent="0.35">
      <c r="B16" s="186">
        <v>2</v>
      </c>
      <c r="C16" s="177"/>
      <c r="D16" s="32"/>
      <c r="E16" s="136" t="s">
        <v>2</v>
      </c>
      <c r="F16" s="130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51">
        <f>$AE$3</f>
        <v>22</v>
      </c>
      <c r="AL16" s="52">
        <f>COUNTIF(F16:AJ16,"○")</f>
        <v>0</v>
      </c>
      <c r="AM16" s="53">
        <f>COUNTIF(F16:AJ16,"／")+SUM(AN16:AP16)</f>
        <v>0</v>
      </c>
      <c r="AN16" s="52">
        <f>COUNTIF(F16:AJ16,"×")</f>
        <v>0</v>
      </c>
      <c r="AO16" s="52">
        <f>COUNTIF(F16:AJ16,"△")</f>
        <v>0</v>
      </c>
      <c r="AP16" s="52">
        <f>COUNTIF(F16:AJ16,"●")</f>
        <v>0</v>
      </c>
      <c r="AQ16" s="53"/>
      <c r="AR16" s="68"/>
      <c r="AS16" s="69"/>
      <c r="AT16" s="69"/>
      <c r="AV16" s="9"/>
    </row>
    <row r="17" spans="2:48" s="6" customFormat="1" ht="15" customHeight="1" x14ac:dyDescent="0.35">
      <c r="B17" s="186"/>
      <c r="C17" s="177"/>
      <c r="D17" s="29"/>
      <c r="E17" s="135" t="s">
        <v>17</v>
      </c>
      <c r="F17" s="131"/>
      <c r="G17" s="35"/>
      <c r="H17" s="36"/>
      <c r="I17" s="36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49"/>
      <c r="AL17" s="54"/>
      <c r="AM17" s="54"/>
      <c r="AN17" s="54"/>
      <c r="AO17" s="54"/>
      <c r="AP17" s="54"/>
      <c r="AQ17" s="75">
        <f>$AK$60-AR17</f>
        <v>132</v>
      </c>
      <c r="AR17" s="70">
        <f>SUM(F17:AI17)</f>
        <v>0</v>
      </c>
      <c r="AS17" s="71">
        <f>AQ17/$AK$60</f>
        <v>1</v>
      </c>
      <c r="AT17" s="71">
        <f>('5月'!AQ17+'6月'!AQ17)/($AC$6+$AE$6)</f>
        <v>1</v>
      </c>
      <c r="AV17" s="9"/>
    </row>
    <row r="18" spans="2:48" s="6" customFormat="1" ht="15" customHeight="1" x14ac:dyDescent="0.35">
      <c r="B18" s="186">
        <v>3</v>
      </c>
      <c r="C18" s="177"/>
      <c r="D18" s="32"/>
      <c r="E18" s="137" t="s">
        <v>2</v>
      </c>
      <c r="F18" s="130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51">
        <f>$AE$3</f>
        <v>22</v>
      </c>
      <c r="AL18" s="52">
        <f>COUNTIF(F18:AJ18,"○")</f>
        <v>0</v>
      </c>
      <c r="AM18" s="53">
        <f>COUNTIF(F18:AJ18,"／")+SUM(AN18:AP18)</f>
        <v>0</v>
      </c>
      <c r="AN18" s="52">
        <f>COUNTIF(F18:AJ18,"×")</f>
        <v>0</v>
      </c>
      <c r="AO18" s="52">
        <f>COUNTIF(F18:AJ18,"△")</f>
        <v>0</v>
      </c>
      <c r="AP18" s="52">
        <f>COUNTIF(F18:AJ18,"●")</f>
        <v>0</v>
      </c>
      <c r="AQ18" s="53"/>
      <c r="AR18" s="68"/>
      <c r="AS18" s="69"/>
      <c r="AT18" s="69"/>
      <c r="AV18" s="9"/>
    </row>
    <row r="19" spans="2:48" s="6" customFormat="1" ht="15" customHeight="1" x14ac:dyDescent="0.35">
      <c r="B19" s="186"/>
      <c r="C19" s="177"/>
      <c r="D19" s="29"/>
      <c r="E19" s="135" t="s">
        <v>17</v>
      </c>
      <c r="F19" s="129"/>
      <c r="G19" s="30"/>
      <c r="H19" s="31"/>
      <c r="I19" s="31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49"/>
      <c r="AL19" s="54"/>
      <c r="AM19" s="54"/>
      <c r="AN19" s="54"/>
      <c r="AO19" s="54"/>
      <c r="AP19" s="54"/>
      <c r="AQ19" s="75">
        <f>$AK$60-AR19</f>
        <v>132</v>
      </c>
      <c r="AR19" s="70">
        <f>SUM(F19:AI19)</f>
        <v>0</v>
      </c>
      <c r="AS19" s="71">
        <f>AQ19/$AK$60</f>
        <v>1</v>
      </c>
      <c r="AT19" s="71">
        <f>('5月'!AQ19+'6月'!AQ19)/($AC$6+$AE$6)</f>
        <v>1</v>
      </c>
      <c r="AV19" s="9"/>
    </row>
    <row r="20" spans="2:48" s="6" customFormat="1" ht="15" customHeight="1" x14ac:dyDescent="0.35">
      <c r="B20" s="186">
        <v>4</v>
      </c>
      <c r="C20" s="177"/>
      <c r="D20" s="32"/>
      <c r="E20" s="136" t="s">
        <v>2</v>
      </c>
      <c r="F20" s="130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51">
        <f>$AE$3</f>
        <v>22</v>
      </c>
      <c r="AL20" s="52">
        <f>COUNTIF(F20:AJ20,"○")</f>
        <v>0</v>
      </c>
      <c r="AM20" s="53">
        <f>COUNTIF(F20:AJ20,"／")+SUM(AN20:AP20)</f>
        <v>0</v>
      </c>
      <c r="AN20" s="52">
        <f>COUNTIF(F20:AJ20,"×")</f>
        <v>0</v>
      </c>
      <c r="AO20" s="52">
        <f>COUNTIF(F20:AJ20,"△")</f>
        <v>0</v>
      </c>
      <c r="AP20" s="52">
        <f>COUNTIF(F20:AJ20,"●")</f>
        <v>0</v>
      </c>
      <c r="AQ20" s="53"/>
      <c r="AR20" s="68"/>
      <c r="AS20" s="69"/>
      <c r="AT20" s="69"/>
      <c r="AV20" s="9"/>
    </row>
    <row r="21" spans="2:48" s="6" customFormat="1" ht="15" customHeight="1" x14ac:dyDescent="0.35">
      <c r="B21" s="186"/>
      <c r="C21" s="177"/>
      <c r="D21" s="29"/>
      <c r="E21" s="135" t="s">
        <v>16</v>
      </c>
      <c r="F21" s="131"/>
      <c r="G21" s="35"/>
      <c r="H21" s="36"/>
      <c r="I21" s="36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49"/>
      <c r="AL21" s="54"/>
      <c r="AM21" s="54"/>
      <c r="AN21" s="54"/>
      <c r="AO21" s="54"/>
      <c r="AP21" s="54"/>
      <c r="AQ21" s="75">
        <f>$AK$60-AR21</f>
        <v>132</v>
      </c>
      <c r="AR21" s="70">
        <f>SUM(F21:AI21)</f>
        <v>0</v>
      </c>
      <c r="AS21" s="71">
        <f>AQ21/$AK$60</f>
        <v>1</v>
      </c>
      <c r="AT21" s="71">
        <f>('5月'!AQ21+'6月'!AQ21)/($AC$6+$AE$6)</f>
        <v>1</v>
      </c>
      <c r="AV21" s="9"/>
    </row>
    <row r="22" spans="2:48" s="6" customFormat="1" ht="15" customHeight="1" x14ac:dyDescent="0.35">
      <c r="B22" s="186">
        <v>5</v>
      </c>
      <c r="C22" s="177"/>
      <c r="D22" s="32"/>
      <c r="E22" s="137" t="s">
        <v>2</v>
      </c>
      <c r="F22" s="130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51">
        <f>$AE$3</f>
        <v>22</v>
      </c>
      <c r="AL22" s="52">
        <f>COUNTIF(F22:AJ22,"○")</f>
        <v>0</v>
      </c>
      <c r="AM22" s="53">
        <f>COUNTIF(F22:AJ22,"／")+SUM(AN22:AP22)</f>
        <v>0</v>
      </c>
      <c r="AN22" s="52">
        <f>COUNTIF(F22:AJ22,"×")</f>
        <v>0</v>
      </c>
      <c r="AO22" s="52">
        <f>COUNTIF(F22:AJ22,"△")</f>
        <v>0</v>
      </c>
      <c r="AP22" s="52">
        <f>COUNTIF(F22:AJ22,"●")</f>
        <v>0</v>
      </c>
      <c r="AQ22" s="53"/>
      <c r="AR22" s="68"/>
      <c r="AS22" s="69"/>
      <c r="AT22" s="69"/>
      <c r="AV22" s="9"/>
    </row>
    <row r="23" spans="2:48" s="6" customFormat="1" ht="15" customHeight="1" x14ac:dyDescent="0.35">
      <c r="B23" s="186"/>
      <c r="C23" s="177"/>
      <c r="D23" s="29"/>
      <c r="E23" s="135" t="s">
        <v>16</v>
      </c>
      <c r="F23" s="131"/>
      <c r="G23" s="35"/>
      <c r="H23" s="36"/>
      <c r="I23" s="36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49"/>
      <c r="AL23" s="54"/>
      <c r="AM23" s="54"/>
      <c r="AN23" s="54"/>
      <c r="AO23" s="54"/>
      <c r="AP23" s="54"/>
      <c r="AQ23" s="75">
        <f>$AK$60-AR23</f>
        <v>132</v>
      </c>
      <c r="AR23" s="70">
        <f>SUM(F23:AI23)</f>
        <v>0</v>
      </c>
      <c r="AS23" s="71">
        <f>AQ23/$AK$60</f>
        <v>1</v>
      </c>
      <c r="AT23" s="71">
        <f>('5月'!AQ23+'6月'!AQ23)/($AC$6+$AE$6)</f>
        <v>1</v>
      </c>
      <c r="AV23" s="9"/>
    </row>
    <row r="24" spans="2:48" s="6" customFormat="1" ht="15" customHeight="1" x14ac:dyDescent="0.35">
      <c r="B24" s="184">
        <v>6</v>
      </c>
      <c r="C24" s="177"/>
      <c r="D24" s="32"/>
      <c r="E24" s="138" t="s">
        <v>2</v>
      </c>
      <c r="F24" s="130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51">
        <f>$AE$3</f>
        <v>22</v>
      </c>
      <c r="AL24" s="52">
        <f>COUNTIF(F24:AJ24,"○")</f>
        <v>0</v>
      </c>
      <c r="AM24" s="53">
        <f>COUNTIF(F24:AJ24,"／")+SUM(AN24:AP24)</f>
        <v>0</v>
      </c>
      <c r="AN24" s="52">
        <f>COUNTIF(F24:AJ24,"×")</f>
        <v>0</v>
      </c>
      <c r="AO24" s="52">
        <f>COUNTIF(F24:AJ24,"△")</f>
        <v>0</v>
      </c>
      <c r="AP24" s="52">
        <f>COUNTIF(F24:AJ24,"●")</f>
        <v>0</v>
      </c>
      <c r="AQ24" s="53"/>
      <c r="AR24" s="68"/>
      <c r="AS24" s="69"/>
      <c r="AT24" s="69"/>
      <c r="AV24" s="9"/>
    </row>
    <row r="25" spans="2:48" s="6" customFormat="1" ht="15" customHeight="1" x14ac:dyDescent="0.35">
      <c r="B25" s="184"/>
      <c r="C25" s="177"/>
      <c r="D25" s="29"/>
      <c r="E25" s="139" t="s">
        <v>16</v>
      </c>
      <c r="F25" s="131"/>
      <c r="G25" s="35"/>
      <c r="H25" s="36"/>
      <c r="I25" s="36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49"/>
      <c r="AL25" s="54"/>
      <c r="AM25" s="54"/>
      <c r="AN25" s="54"/>
      <c r="AO25" s="54"/>
      <c r="AP25" s="54"/>
      <c r="AQ25" s="75">
        <f>$AK$60-AR25</f>
        <v>132</v>
      </c>
      <c r="AR25" s="70">
        <f>SUM(F25:AI25)</f>
        <v>0</v>
      </c>
      <c r="AS25" s="71">
        <f>AQ25/$AK$60</f>
        <v>1</v>
      </c>
      <c r="AT25" s="71">
        <f>('5月'!AQ25+'6月'!AQ25)/($AC$6+$AE$6)</f>
        <v>1</v>
      </c>
      <c r="AV25" s="9"/>
    </row>
    <row r="26" spans="2:48" s="6" customFormat="1" ht="15" customHeight="1" x14ac:dyDescent="0.35">
      <c r="B26" s="186">
        <v>7</v>
      </c>
      <c r="C26" s="177"/>
      <c r="D26" s="32"/>
      <c r="E26" s="140" t="s">
        <v>2</v>
      </c>
      <c r="F26" s="130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1">
        <f>$AE$3</f>
        <v>22</v>
      </c>
      <c r="AL26" s="52">
        <f>COUNTIF(F26:AJ26,"○")</f>
        <v>0</v>
      </c>
      <c r="AM26" s="53">
        <f>COUNTIF(F26:AJ26,"／")+SUM(AN26:AP26)</f>
        <v>0</v>
      </c>
      <c r="AN26" s="52">
        <f>COUNTIF(F26:AJ26,"×")</f>
        <v>0</v>
      </c>
      <c r="AO26" s="52">
        <f>COUNTIF(F26:AJ26,"△")</f>
        <v>0</v>
      </c>
      <c r="AP26" s="52">
        <f>COUNTIF(F26:AJ26,"●")</f>
        <v>0</v>
      </c>
      <c r="AQ26" s="53"/>
      <c r="AR26" s="68"/>
      <c r="AS26" s="69"/>
      <c r="AT26" s="69"/>
      <c r="AV26" s="9"/>
    </row>
    <row r="27" spans="2:48" s="6" customFormat="1" ht="15" customHeight="1" x14ac:dyDescent="0.35">
      <c r="B27" s="186"/>
      <c r="C27" s="177"/>
      <c r="D27" s="29"/>
      <c r="E27" s="139" t="s">
        <v>16</v>
      </c>
      <c r="F27" s="129"/>
      <c r="G27" s="30"/>
      <c r="H27" s="31"/>
      <c r="I27" s="31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9"/>
      <c r="AL27" s="54"/>
      <c r="AM27" s="54"/>
      <c r="AN27" s="54"/>
      <c r="AO27" s="54"/>
      <c r="AP27" s="54"/>
      <c r="AQ27" s="75">
        <f>$AK$60-AR27</f>
        <v>132</v>
      </c>
      <c r="AR27" s="70">
        <f>SUM(F27:AI27)</f>
        <v>0</v>
      </c>
      <c r="AS27" s="71">
        <f>AQ27/$AK$60</f>
        <v>1</v>
      </c>
      <c r="AT27" s="71">
        <f>('5月'!AQ27+'6月'!AQ27)/($AC$6+$AE$6)</f>
        <v>1</v>
      </c>
      <c r="AV27" s="9"/>
    </row>
    <row r="28" spans="2:48" s="6" customFormat="1" ht="15" customHeight="1" x14ac:dyDescent="0.35">
      <c r="B28" s="186">
        <v>8</v>
      </c>
      <c r="C28" s="177"/>
      <c r="D28" s="32"/>
      <c r="E28" s="136" t="s">
        <v>2</v>
      </c>
      <c r="F28" s="130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51">
        <f>$AE$3</f>
        <v>22</v>
      </c>
      <c r="AL28" s="52">
        <f>COUNTIF(F28:AJ28,"○")</f>
        <v>0</v>
      </c>
      <c r="AM28" s="53">
        <f>COUNTIF(F28:AJ28,"／")+SUM(AN28:AP28)</f>
        <v>0</v>
      </c>
      <c r="AN28" s="52">
        <f>COUNTIF(F28:AJ28,"×")</f>
        <v>0</v>
      </c>
      <c r="AO28" s="52">
        <f>COUNTIF(F28:AJ28,"△")</f>
        <v>0</v>
      </c>
      <c r="AP28" s="52">
        <f>COUNTIF(F28:AJ28,"●")</f>
        <v>0</v>
      </c>
      <c r="AQ28" s="53"/>
      <c r="AR28" s="68"/>
      <c r="AS28" s="69"/>
      <c r="AT28" s="69"/>
      <c r="AV28" s="9"/>
    </row>
    <row r="29" spans="2:48" s="6" customFormat="1" ht="15" customHeight="1" x14ac:dyDescent="0.35">
      <c r="B29" s="186"/>
      <c r="C29" s="177"/>
      <c r="D29" s="29"/>
      <c r="E29" s="135" t="s">
        <v>16</v>
      </c>
      <c r="F29" s="131"/>
      <c r="G29" s="35"/>
      <c r="H29" s="36"/>
      <c r="I29" s="36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0"/>
      <c r="Y29" s="30"/>
      <c r="Z29" s="30"/>
      <c r="AA29" s="30"/>
      <c r="AB29" s="30"/>
      <c r="AC29" s="35"/>
      <c r="AD29" s="35"/>
      <c r="AE29" s="35"/>
      <c r="AF29" s="35"/>
      <c r="AG29" s="35"/>
      <c r="AH29" s="35"/>
      <c r="AI29" s="35"/>
      <c r="AJ29" s="35"/>
      <c r="AK29" s="49"/>
      <c r="AL29" s="54"/>
      <c r="AM29" s="54"/>
      <c r="AN29" s="54"/>
      <c r="AO29" s="54"/>
      <c r="AP29" s="54"/>
      <c r="AQ29" s="75">
        <f>$AK$60-AR29</f>
        <v>132</v>
      </c>
      <c r="AR29" s="70">
        <f>SUM(F29:AI29)</f>
        <v>0</v>
      </c>
      <c r="AS29" s="71">
        <f>AQ29/$AK$60</f>
        <v>1</v>
      </c>
      <c r="AT29" s="71">
        <f>('5月'!AQ29+'6月'!AQ29)/($AC$6+$AE$6)</f>
        <v>1</v>
      </c>
      <c r="AV29" s="9"/>
    </row>
    <row r="30" spans="2:48" s="6" customFormat="1" ht="15" customHeight="1" x14ac:dyDescent="0.35">
      <c r="B30" s="186">
        <v>9</v>
      </c>
      <c r="C30" s="177"/>
      <c r="D30" s="32"/>
      <c r="E30" s="137" t="s">
        <v>2</v>
      </c>
      <c r="F30" s="130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51">
        <f>$AE$3</f>
        <v>22</v>
      </c>
      <c r="AL30" s="52">
        <f>COUNTIF(F30:AJ30,"○")</f>
        <v>0</v>
      </c>
      <c r="AM30" s="53">
        <f>COUNTIF(F30:AJ30,"／")+SUM(AN30:AP30)</f>
        <v>0</v>
      </c>
      <c r="AN30" s="52">
        <f>COUNTIF(F30:AJ30,"×")</f>
        <v>0</v>
      </c>
      <c r="AO30" s="52">
        <f>COUNTIF(F30:AJ30,"△")</f>
        <v>0</v>
      </c>
      <c r="AP30" s="52">
        <f>COUNTIF(F30:AJ30,"●")</f>
        <v>0</v>
      </c>
      <c r="AQ30" s="53"/>
      <c r="AR30" s="68"/>
      <c r="AS30" s="69"/>
      <c r="AT30" s="69"/>
      <c r="AV30" s="9"/>
    </row>
    <row r="31" spans="2:48" s="6" customFormat="1" ht="15" customHeight="1" x14ac:dyDescent="0.35">
      <c r="B31" s="186"/>
      <c r="C31" s="177"/>
      <c r="D31" s="29"/>
      <c r="E31" s="135" t="s">
        <v>16</v>
      </c>
      <c r="F31" s="131"/>
      <c r="G31" s="35"/>
      <c r="H31" s="36"/>
      <c r="I31" s="36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49"/>
      <c r="AL31" s="54"/>
      <c r="AM31" s="54"/>
      <c r="AN31" s="54"/>
      <c r="AO31" s="54"/>
      <c r="AP31" s="54"/>
      <c r="AQ31" s="75">
        <f>$AK$60-AR31</f>
        <v>132</v>
      </c>
      <c r="AR31" s="70">
        <f>SUM(F31:AI31)</f>
        <v>0</v>
      </c>
      <c r="AS31" s="71">
        <f>AQ31/$AK$60</f>
        <v>1</v>
      </c>
      <c r="AT31" s="71">
        <f>('5月'!AQ31+'6月'!AQ31)/($AC$6+$AE$6)</f>
        <v>1</v>
      </c>
      <c r="AV31" s="9"/>
    </row>
    <row r="32" spans="2:48" s="6" customFormat="1" ht="15" customHeight="1" x14ac:dyDescent="0.35">
      <c r="B32" s="186">
        <v>10</v>
      </c>
      <c r="C32" s="177"/>
      <c r="D32" s="32"/>
      <c r="E32" s="136" t="s">
        <v>2</v>
      </c>
      <c r="F32" s="130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51">
        <f>$AE$3</f>
        <v>22</v>
      </c>
      <c r="AL32" s="52">
        <f>COUNTIF(F32:AJ32,"○")</f>
        <v>0</v>
      </c>
      <c r="AM32" s="53">
        <f>COUNTIF(F32:AJ32,"／")+SUM(AN32:AP32)</f>
        <v>0</v>
      </c>
      <c r="AN32" s="52">
        <f>COUNTIF(F32:AJ32,"×")</f>
        <v>0</v>
      </c>
      <c r="AO32" s="52">
        <f>COUNTIF(F32:AJ32,"△")</f>
        <v>0</v>
      </c>
      <c r="AP32" s="52">
        <f>COUNTIF(F32:AJ32,"●")</f>
        <v>0</v>
      </c>
      <c r="AQ32" s="53"/>
      <c r="AR32" s="68"/>
      <c r="AS32" s="69"/>
      <c r="AT32" s="69"/>
      <c r="AV32" s="9"/>
    </row>
    <row r="33" spans="2:48" s="6" customFormat="1" ht="15" customHeight="1" x14ac:dyDescent="0.35">
      <c r="B33" s="186"/>
      <c r="C33" s="177"/>
      <c r="D33" s="29"/>
      <c r="E33" s="135" t="s">
        <v>16</v>
      </c>
      <c r="F33" s="131"/>
      <c r="G33" s="35"/>
      <c r="H33" s="36"/>
      <c r="I33" s="36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49"/>
      <c r="AL33" s="54"/>
      <c r="AM33" s="54"/>
      <c r="AN33" s="54"/>
      <c r="AO33" s="54"/>
      <c r="AP33" s="54"/>
      <c r="AQ33" s="75">
        <f>$AK$60-AR33</f>
        <v>132</v>
      </c>
      <c r="AR33" s="70">
        <f>SUM(F33:AI33)</f>
        <v>0</v>
      </c>
      <c r="AS33" s="71">
        <f>AQ33/$AK$60</f>
        <v>1</v>
      </c>
      <c r="AT33" s="71">
        <f>('5月'!AQ33+'6月'!AQ33)/($AC$6+$AE$6)</f>
        <v>1</v>
      </c>
      <c r="AV33" s="9"/>
    </row>
    <row r="34" spans="2:48" s="6" customFormat="1" ht="15" customHeight="1" x14ac:dyDescent="0.35">
      <c r="B34" s="186">
        <v>11</v>
      </c>
      <c r="C34" s="177"/>
      <c r="D34" s="32"/>
      <c r="E34" s="137" t="s">
        <v>2</v>
      </c>
      <c r="F34" s="130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51">
        <f>$AE$3</f>
        <v>22</v>
      </c>
      <c r="AL34" s="52">
        <f>COUNTIF(F34:AJ34,"○")</f>
        <v>0</v>
      </c>
      <c r="AM34" s="53">
        <f>COUNTIF(F34:AJ34,"／")+SUM(AN34:AP34)</f>
        <v>0</v>
      </c>
      <c r="AN34" s="52">
        <f>COUNTIF(F34:AJ34,"×")</f>
        <v>0</v>
      </c>
      <c r="AO34" s="52">
        <f>COUNTIF(F34:AJ34,"△")</f>
        <v>0</v>
      </c>
      <c r="AP34" s="52">
        <f>COUNTIF(F34:AJ34,"●")</f>
        <v>0</v>
      </c>
      <c r="AQ34" s="53"/>
      <c r="AR34" s="68"/>
      <c r="AS34" s="69"/>
      <c r="AT34" s="69"/>
      <c r="AV34" s="9"/>
    </row>
    <row r="35" spans="2:48" s="6" customFormat="1" ht="15" customHeight="1" x14ac:dyDescent="0.35">
      <c r="B35" s="186"/>
      <c r="C35" s="177"/>
      <c r="D35" s="29"/>
      <c r="E35" s="135" t="s">
        <v>16</v>
      </c>
      <c r="F35" s="129"/>
      <c r="G35" s="30"/>
      <c r="H35" s="31"/>
      <c r="I35" s="31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49"/>
      <c r="AL35" s="54"/>
      <c r="AM35" s="54"/>
      <c r="AN35" s="54"/>
      <c r="AO35" s="54"/>
      <c r="AP35" s="54"/>
      <c r="AQ35" s="75">
        <f>$AK$60-AR35</f>
        <v>132</v>
      </c>
      <c r="AR35" s="70">
        <f>SUM(F35:AI35)</f>
        <v>0</v>
      </c>
      <c r="AS35" s="71">
        <f>AQ35/$AK$60</f>
        <v>1</v>
      </c>
      <c r="AT35" s="71">
        <f>('5月'!AQ35+'6月'!AQ35)/($AC$6+$AE$6)</f>
        <v>1</v>
      </c>
      <c r="AV35" s="9"/>
    </row>
    <row r="36" spans="2:48" s="6" customFormat="1" ht="15" customHeight="1" x14ac:dyDescent="0.35">
      <c r="B36" s="186">
        <v>12</v>
      </c>
      <c r="C36" s="177"/>
      <c r="D36" s="32"/>
      <c r="E36" s="136" t="s">
        <v>2</v>
      </c>
      <c r="F36" s="130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51">
        <f>$AE$3</f>
        <v>22</v>
      </c>
      <c r="AL36" s="52">
        <f>COUNTIF(F36:AJ36,"○")</f>
        <v>0</v>
      </c>
      <c r="AM36" s="53">
        <f>COUNTIF(F36:AJ36,"／")+SUM(AN36:AP36)</f>
        <v>0</v>
      </c>
      <c r="AN36" s="52">
        <f>COUNTIF(F36:AJ36,"×")</f>
        <v>0</v>
      </c>
      <c r="AO36" s="52">
        <f>COUNTIF(F36:AJ36,"△")</f>
        <v>0</v>
      </c>
      <c r="AP36" s="52">
        <f>COUNTIF(F36:AJ36,"●")</f>
        <v>0</v>
      </c>
      <c r="AQ36" s="53"/>
      <c r="AR36" s="68"/>
      <c r="AS36" s="69"/>
      <c r="AT36" s="69"/>
      <c r="AV36" s="9"/>
    </row>
    <row r="37" spans="2:48" s="6" customFormat="1" ht="15" customHeight="1" x14ac:dyDescent="0.35">
      <c r="B37" s="186"/>
      <c r="C37" s="177"/>
      <c r="D37" s="29"/>
      <c r="E37" s="141" t="s">
        <v>16</v>
      </c>
      <c r="F37" s="131"/>
      <c r="G37" s="35"/>
      <c r="H37" s="36"/>
      <c r="I37" s="36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49"/>
      <c r="AL37" s="54"/>
      <c r="AM37" s="54"/>
      <c r="AN37" s="54"/>
      <c r="AO37" s="54"/>
      <c r="AP37" s="54"/>
      <c r="AQ37" s="75">
        <f>$AK$60-AR37</f>
        <v>132</v>
      </c>
      <c r="AR37" s="70">
        <f>SUM(F37:AI37)</f>
        <v>0</v>
      </c>
      <c r="AS37" s="71">
        <f>AQ37/$AK$60</f>
        <v>1</v>
      </c>
      <c r="AT37" s="71">
        <f>('5月'!AQ37+'6月'!AQ37)/($AC$6+$AE$6)</f>
        <v>1</v>
      </c>
      <c r="AV37" s="9"/>
    </row>
    <row r="38" spans="2:48" s="6" customFormat="1" ht="15" customHeight="1" x14ac:dyDescent="0.35">
      <c r="B38" s="186">
        <v>13</v>
      </c>
      <c r="C38" s="177"/>
      <c r="D38" s="32"/>
      <c r="E38" s="136" t="s">
        <v>2</v>
      </c>
      <c r="F38" s="130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51">
        <f>$AE$3</f>
        <v>22</v>
      </c>
      <c r="AL38" s="52">
        <f>COUNTIF(F38:AJ38,"○")</f>
        <v>0</v>
      </c>
      <c r="AM38" s="53">
        <f>COUNTIF(F38:AJ38,"／")+SUM(AN38:AP38)</f>
        <v>0</v>
      </c>
      <c r="AN38" s="52">
        <f>COUNTIF(F38:AJ38,"×")</f>
        <v>0</v>
      </c>
      <c r="AO38" s="52">
        <f>COUNTIF(F38:AJ38,"△")</f>
        <v>0</v>
      </c>
      <c r="AP38" s="52">
        <f>COUNTIF(F38:AJ38,"●")</f>
        <v>0</v>
      </c>
      <c r="AQ38" s="53"/>
      <c r="AR38" s="68"/>
      <c r="AS38" s="69"/>
      <c r="AT38" s="69"/>
      <c r="AV38" s="9"/>
    </row>
    <row r="39" spans="2:48" s="6" customFormat="1" ht="15" customHeight="1" x14ac:dyDescent="0.35">
      <c r="B39" s="186"/>
      <c r="C39" s="177"/>
      <c r="D39" s="29"/>
      <c r="E39" s="135" t="s">
        <v>16</v>
      </c>
      <c r="F39" s="131"/>
      <c r="G39" s="35"/>
      <c r="H39" s="36"/>
      <c r="I39" s="36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49"/>
      <c r="AL39" s="54"/>
      <c r="AM39" s="54"/>
      <c r="AN39" s="54"/>
      <c r="AO39" s="54"/>
      <c r="AP39" s="54"/>
      <c r="AQ39" s="75">
        <f>$AK$60-AR39</f>
        <v>132</v>
      </c>
      <c r="AR39" s="70">
        <f>SUM(F39:AI39)</f>
        <v>0</v>
      </c>
      <c r="AS39" s="71">
        <f>AQ39/$AK$60</f>
        <v>1</v>
      </c>
      <c r="AT39" s="71">
        <f>('5月'!AQ39+'6月'!AQ39)/($AC$6+$AE$6)</f>
        <v>1</v>
      </c>
      <c r="AV39" s="9"/>
    </row>
    <row r="40" spans="2:48" s="6" customFormat="1" ht="15" customHeight="1" x14ac:dyDescent="0.35">
      <c r="B40" s="186">
        <v>14</v>
      </c>
      <c r="C40" s="177"/>
      <c r="D40" s="32"/>
      <c r="E40" s="136" t="s">
        <v>2</v>
      </c>
      <c r="F40" s="130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51">
        <f>$AE$3</f>
        <v>22</v>
      </c>
      <c r="AL40" s="52">
        <f>COUNTIF(F40:AJ40,"○")</f>
        <v>0</v>
      </c>
      <c r="AM40" s="53">
        <f>COUNTIF(F40:AJ40,"／")+SUM(AN40:AP40)</f>
        <v>0</v>
      </c>
      <c r="AN40" s="52">
        <f>COUNTIF(F40:AJ40,"×")</f>
        <v>0</v>
      </c>
      <c r="AO40" s="52">
        <f>COUNTIF(F40:AJ40,"△")</f>
        <v>0</v>
      </c>
      <c r="AP40" s="52">
        <f>COUNTIF(F40:AJ40,"●")</f>
        <v>0</v>
      </c>
      <c r="AQ40" s="53"/>
      <c r="AR40" s="68"/>
      <c r="AS40" s="69"/>
      <c r="AT40" s="69"/>
      <c r="AV40" s="9"/>
    </row>
    <row r="41" spans="2:48" s="6" customFormat="1" ht="15" customHeight="1" x14ac:dyDescent="0.35">
      <c r="B41" s="186"/>
      <c r="C41" s="177"/>
      <c r="D41" s="29"/>
      <c r="E41" s="135" t="s">
        <v>16</v>
      </c>
      <c r="F41" s="131"/>
      <c r="G41" s="35"/>
      <c r="H41" s="36"/>
      <c r="I41" s="36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0"/>
      <c r="AF41" s="30"/>
      <c r="AG41" s="30"/>
      <c r="AH41" s="30"/>
      <c r="AI41" s="30"/>
      <c r="AJ41" s="35"/>
      <c r="AK41" s="49"/>
      <c r="AL41" s="54"/>
      <c r="AM41" s="54"/>
      <c r="AN41" s="54"/>
      <c r="AO41" s="54"/>
      <c r="AP41" s="54"/>
      <c r="AQ41" s="75">
        <f>$AK$60-AR41</f>
        <v>132</v>
      </c>
      <c r="AR41" s="70">
        <f>SUM(F41:AI41)</f>
        <v>0</v>
      </c>
      <c r="AS41" s="71">
        <f>AQ41/$AK$60</f>
        <v>1</v>
      </c>
      <c r="AT41" s="71">
        <f>('5月'!AQ41+'6月'!AQ41)/($AC$6+$AE$6)</f>
        <v>1</v>
      </c>
      <c r="AV41" s="9"/>
    </row>
    <row r="42" spans="2:48" s="6" customFormat="1" ht="15" customHeight="1" x14ac:dyDescent="0.35">
      <c r="B42" s="186">
        <v>15</v>
      </c>
      <c r="C42" s="177"/>
      <c r="D42" s="32"/>
      <c r="E42" s="137" t="s">
        <v>2</v>
      </c>
      <c r="F42" s="130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51">
        <f>$AE$3</f>
        <v>22</v>
      </c>
      <c r="AL42" s="52">
        <f>COUNTIF(F42:AJ42,"○")</f>
        <v>0</v>
      </c>
      <c r="AM42" s="53">
        <f>COUNTIF(F42:AJ42,"／")+SUM(AN42:AP42)</f>
        <v>0</v>
      </c>
      <c r="AN42" s="52">
        <f>COUNTIF(F42:AJ42,"×")</f>
        <v>0</v>
      </c>
      <c r="AO42" s="52">
        <f>COUNTIF(F42:AJ42,"△")</f>
        <v>0</v>
      </c>
      <c r="AP42" s="52">
        <f>COUNTIF(F42:AJ42,"●")</f>
        <v>0</v>
      </c>
      <c r="AQ42" s="53"/>
      <c r="AR42" s="68"/>
      <c r="AS42" s="69"/>
      <c r="AT42" s="69"/>
      <c r="AV42" s="9"/>
    </row>
    <row r="43" spans="2:48" s="6" customFormat="1" ht="15" customHeight="1" x14ac:dyDescent="0.35">
      <c r="B43" s="186"/>
      <c r="C43" s="177"/>
      <c r="D43" s="29"/>
      <c r="E43" s="135" t="s">
        <v>16</v>
      </c>
      <c r="F43" s="129"/>
      <c r="G43" s="30"/>
      <c r="H43" s="31"/>
      <c r="I43" s="31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49"/>
      <c r="AL43" s="54"/>
      <c r="AM43" s="54"/>
      <c r="AN43" s="54"/>
      <c r="AO43" s="54"/>
      <c r="AP43" s="54"/>
      <c r="AQ43" s="75">
        <f>$AK$60-AR43</f>
        <v>132</v>
      </c>
      <c r="AR43" s="70">
        <f>SUM(F43:AI43)</f>
        <v>0</v>
      </c>
      <c r="AS43" s="71">
        <f>AQ43/$AK$60</f>
        <v>1</v>
      </c>
      <c r="AT43" s="71">
        <f>('5月'!AQ43+'6月'!AQ43)/($AC$6+$AE$6)</f>
        <v>1</v>
      </c>
      <c r="AV43" s="9"/>
    </row>
    <row r="44" spans="2:48" s="6" customFormat="1" ht="15" customHeight="1" x14ac:dyDescent="0.35">
      <c r="B44" s="186">
        <v>16</v>
      </c>
      <c r="C44" s="177"/>
      <c r="D44" s="32"/>
      <c r="E44" s="136" t="s">
        <v>2</v>
      </c>
      <c r="F44" s="130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51">
        <f>$AE$3</f>
        <v>22</v>
      </c>
      <c r="AL44" s="52">
        <f>COUNTIF(F44:AJ44,"○")</f>
        <v>0</v>
      </c>
      <c r="AM44" s="53">
        <f>COUNTIF(F44:AJ44,"／")+SUM(AN44:AP44)</f>
        <v>0</v>
      </c>
      <c r="AN44" s="52">
        <f>COUNTIF(F44:AJ44,"×")</f>
        <v>0</v>
      </c>
      <c r="AO44" s="52">
        <f>COUNTIF(F44:AJ44,"△")</f>
        <v>0</v>
      </c>
      <c r="AP44" s="52">
        <f>COUNTIF(F44:AJ44,"●")</f>
        <v>0</v>
      </c>
      <c r="AQ44" s="53"/>
      <c r="AR44" s="68"/>
      <c r="AS44" s="69"/>
      <c r="AT44" s="69"/>
      <c r="AV44" s="9"/>
    </row>
    <row r="45" spans="2:48" s="6" customFormat="1" ht="15" customHeight="1" x14ac:dyDescent="0.35">
      <c r="B45" s="186"/>
      <c r="C45" s="177"/>
      <c r="D45" s="29"/>
      <c r="E45" s="141" t="s">
        <v>16</v>
      </c>
      <c r="F45" s="131"/>
      <c r="G45" s="35"/>
      <c r="H45" s="36"/>
      <c r="I45" s="36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49"/>
      <c r="AL45" s="54"/>
      <c r="AM45" s="54"/>
      <c r="AN45" s="54"/>
      <c r="AO45" s="54"/>
      <c r="AP45" s="54"/>
      <c r="AQ45" s="75">
        <f>$AK$60-AR45</f>
        <v>132</v>
      </c>
      <c r="AR45" s="70">
        <f>SUM(F45:AI45)</f>
        <v>0</v>
      </c>
      <c r="AS45" s="71">
        <f>AQ45/$AK$60</f>
        <v>1</v>
      </c>
      <c r="AT45" s="71">
        <f>('5月'!AQ45+'6月'!AQ45)/($AC$6+$AE$6)</f>
        <v>1</v>
      </c>
      <c r="AV45" s="9"/>
    </row>
    <row r="46" spans="2:48" s="6" customFormat="1" ht="15" customHeight="1" x14ac:dyDescent="0.35">
      <c r="B46" s="186">
        <v>17</v>
      </c>
      <c r="C46" s="177"/>
      <c r="D46" s="32"/>
      <c r="E46" s="136" t="s">
        <v>2</v>
      </c>
      <c r="F46" s="130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51">
        <f>$AE$3</f>
        <v>22</v>
      </c>
      <c r="AL46" s="52">
        <f>COUNTIF(F46:AJ46,"○")</f>
        <v>0</v>
      </c>
      <c r="AM46" s="53">
        <f>COUNTIF(F46:AJ46,"／")+SUM(AN46:AP46)</f>
        <v>0</v>
      </c>
      <c r="AN46" s="52">
        <f>COUNTIF(F46:AJ46,"×")</f>
        <v>0</v>
      </c>
      <c r="AO46" s="52">
        <f>COUNTIF(F46:AJ46,"△")</f>
        <v>0</v>
      </c>
      <c r="AP46" s="52">
        <f>COUNTIF(F46:AJ46,"●")</f>
        <v>0</v>
      </c>
      <c r="AQ46" s="53"/>
      <c r="AR46" s="68"/>
      <c r="AS46" s="69"/>
      <c r="AT46" s="69"/>
      <c r="AV46" s="9"/>
    </row>
    <row r="47" spans="2:48" s="6" customFormat="1" ht="15" customHeight="1" x14ac:dyDescent="0.35">
      <c r="B47" s="186"/>
      <c r="C47" s="177"/>
      <c r="D47" s="29"/>
      <c r="E47" s="135" t="s">
        <v>16</v>
      </c>
      <c r="F47" s="131"/>
      <c r="G47" s="35"/>
      <c r="H47" s="36"/>
      <c r="I47" s="36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49"/>
      <c r="AL47" s="54"/>
      <c r="AM47" s="54"/>
      <c r="AN47" s="54"/>
      <c r="AO47" s="54"/>
      <c r="AP47" s="54"/>
      <c r="AQ47" s="75">
        <f>$AK$60-AR47</f>
        <v>132</v>
      </c>
      <c r="AR47" s="70">
        <f>SUM(F47:AI47)</f>
        <v>0</v>
      </c>
      <c r="AS47" s="71">
        <f>AQ47/$AK$60</f>
        <v>1</v>
      </c>
      <c r="AT47" s="71">
        <f>('5月'!AQ47+'6月'!AQ47)/($AC$6+$AE$6)</f>
        <v>1</v>
      </c>
      <c r="AV47" s="9"/>
    </row>
    <row r="48" spans="2:48" s="6" customFormat="1" ht="15" customHeight="1" x14ac:dyDescent="0.35">
      <c r="B48" s="186">
        <v>18</v>
      </c>
      <c r="C48" s="177"/>
      <c r="D48" s="32"/>
      <c r="E48" s="137" t="s">
        <v>2</v>
      </c>
      <c r="F48" s="130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51">
        <f>$AE$3</f>
        <v>22</v>
      </c>
      <c r="AL48" s="52">
        <f>COUNTIF(F48:AJ48,"○")</f>
        <v>0</v>
      </c>
      <c r="AM48" s="53">
        <f>COUNTIF(F48:AJ48,"／")+SUM(AN48:AP48)</f>
        <v>0</v>
      </c>
      <c r="AN48" s="52">
        <f>COUNTIF(F48:AJ48,"×")</f>
        <v>0</v>
      </c>
      <c r="AO48" s="52">
        <f>COUNTIF(F48:AJ48,"△")</f>
        <v>0</v>
      </c>
      <c r="AP48" s="52">
        <f>COUNTIF(F48:AJ48,"●")</f>
        <v>0</v>
      </c>
      <c r="AQ48" s="53"/>
      <c r="AR48" s="68"/>
      <c r="AS48" s="69"/>
      <c r="AT48" s="69"/>
      <c r="AV48" s="9"/>
    </row>
    <row r="49" spans="2:48" s="6" customFormat="1" ht="15" customHeight="1" x14ac:dyDescent="0.35">
      <c r="B49" s="186"/>
      <c r="C49" s="177"/>
      <c r="D49" s="29"/>
      <c r="E49" s="135" t="s">
        <v>16</v>
      </c>
      <c r="F49" s="129"/>
      <c r="G49" s="30"/>
      <c r="H49" s="31"/>
      <c r="I49" s="31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49"/>
      <c r="AL49" s="54"/>
      <c r="AM49" s="54"/>
      <c r="AN49" s="54"/>
      <c r="AO49" s="54"/>
      <c r="AP49" s="54"/>
      <c r="AQ49" s="75">
        <f>$AK$60-AR49</f>
        <v>132</v>
      </c>
      <c r="AR49" s="70">
        <f>SUM(F49:AI49)</f>
        <v>0</v>
      </c>
      <c r="AS49" s="71">
        <f>AQ49/$AK$60</f>
        <v>1</v>
      </c>
      <c r="AT49" s="71">
        <f>('5月'!AQ49+'6月'!AQ49)/($AC$6+$AE$6)</f>
        <v>1</v>
      </c>
      <c r="AV49" s="9"/>
    </row>
    <row r="50" spans="2:48" s="6" customFormat="1" ht="15" customHeight="1" x14ac:dyDescent="0.35">
      <c r="B50" s="186">
        <v>19</v>
      </c>
      <c r="C50" s="177"/>
      <c r="D50" s="32"/>
      <c r="E50" s="136" t="s">
        <v>2</v>
      </c>
      <c r="F50" s="130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51">
        <f>$AE$3</f>
        <v>22</v>
      </c>
      <c r="AL50" s="52">
        <f>COUNTIF(F50:AJ50,"○")</f>
        <v>0</v>
      </c>
      <c r="AM50" s="53">
        <f>COUNTIF(F50:AJ50,"／")+SUM(AN50:AP50)</f>
        <v>0</v>
      </c>
      <c r="AN50" s="52">
        <f>COUNTIF(F50:AJ50,"×")</f>
        <v>0</v>
      </c>
      <c r="AO50" s="52">
        <f>COUNTIF(F50:AJ50,"△")</f>
        <v>0</v>
      </c>
      <c r="AP50" s="52">
        <f>COUNTIF(F50:AJ50,"●")</f>
        <v>0</v>
      </c>
      <c r="AQ50" s="53"/>
      <c r="AR50" s="68"/>
      <c r="AS50" s="69"/>
      <c r="AT50" s="69"/>
      <c r="AV50" s="9"/>
    </row>
    <row r="51" spans="2:48" s="6" customFormat="1" ht="15" customHeight="1" x14ac:dyDescent="0.35">
      <c r="B51" s="186"/>
      <c r="C51" s="177"/>
      <c r="D51" s="29"/>
      <c r="E51" s="141" t="s">
        <v>16</v>
      </c>
      <c r="F51" s="131"/>
      <c r="G51" s="35"/>
      <c r="H51" s="36"/>
      <c r="I51" s="36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49"/>
      <c r="AL51" s="54"/>
      <c r="AM51" s="54"/>
      <c r="AN51" s="54"/>
      <c r="AO51" s="54"/>
      <c r="AP51" s="54"/>
      <c r="AQ51" s="75">
        <f>$AK$60-AR51</f>
        <v>132</v>
      </c>
      <c r="AR51" s="70">
        <f>SUM(F51:AI51)</f>
        <v>0</v>
      </c>
      <c r="AS51" s="71">
        <f>AQ51/$AK$60</f>
        <v>1</v>
      </c>
      <c r="AT51" s="71">
        <f>('5月'!AQ51+'6月'!AQ51)/($AC$6+$AE$6)</f>
        <v>1</v>
      </c>
      <c r="AV51" s="9"/>
    </row>
    <row r="52" spans="2:48" s="6" customFormat="1" ht="15" customHeight="1" x14ac:dyDescent="0.35">
      <c r="B52" s="186">
        <v>20</v>
      </c>
      <c r="C52" s="177"/>
      <c r="D52" s="32"/>
      <c r="E52" s="136" t="s">
        <v>2</v>
      </c>
      <c r="F52" s="130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51">
        <f>$AE$3</f>
        <v>22</v>
      </c>
      <c r="AL52" s="52">
        <f>COUNTIF(F52:AJ52,"○")</f>
        <v>0</v>
      </c>
      <c r="AM52" s="53">
        <f>COUNTIF(F52:AJ52,"／")+SUM(AN52:AP52)</f>
        <v>0</v>
      </c>
      <c r="AN52" s="52">
        <f>COUNTIF(F52:AJ52,"×")</f>
        <v>0</v>
      </c>
      <c r="AO52" s="52">
        <f>COUNTIF(F52:AJ52,"△")</f>
        <v>0</v>
      </c>
      <c r="AP52" s="52">
        <f>COUNTIF(F52:AJ52,"●")</f>
        <v>0</v>
      </c>
      <c r="AQ52" s="53"/>
      <c r="AR52" s="68"/>
      <c r="AS52" s="69"/>
      <c r="AT52" s="69"/>
      <c r="AV52" s="9"/>
    </row>
    <row r="53" spans="2:48" s="6" customFormat="1" ht="15" customHeight="1" x14ac:dyDescent="0.35">
      <c r="B53" s="186"/>
      <c r="C53" s="177"/>
      <c r="D53" s="29"/>
      <c r="E53" s="135" t="s">
        <v>16</v>
      </c>
      <c r="F53" s="131"/>
      <c r="G53" s="35"/>
      <c r="H53" s="36"/>
      <c r="I53" s="36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49"/>
      <c r="AL53" s="54"/>
      <c r="AM53" s="54"/>
      <c r="AN53" s="54"/>
      <c r="AO53" s="54"/>
      <c r="AP53" s="54"/>
      <c r="AQ53" s="75">
        <f>$AK$60-AR53</f>
        <v>132</v>
      </c>
      <c r="AR53" s="70">
        <f>SUM(F53:AI53)</f>
        <v>0</v>
      </c>
      <c r="AS53" s="71">
        <f>AQ53/$AK$60</f>
        <v>1</v>
      </c>
      <c r="AT53" s="71">
        <f>('5月'!AQ53+'6月'!AQ53)/($AC$6+$AE$6)</f>
        <v>1</v>
      </c>
      <c r="AU53" s="7"/>
    </row>
    <row r="54" spans="2:48" s="6" customFormat="1" ht="15" customHeight="1" x14ac:dyDescent="0.15">
      <c r="B54" s="251" t="s">
        <v>26</v>
      </c>
      <c r="C54" s="194"/>
      <c r="D54" s="194"/>
      <c r="E54" s="195"/>
      <c r="F54" s="132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44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8"/>
    </row>
    <row r="55" spans="2:48" s="6" customFormat="1" ht="15" customHeight="1" x14ac:dyDescent="0.15">
      <c r="B55" s="250" t="s">
        <v>9</v>
      </c>
      <c r="C55" s="200"/>
      <c r="D55" s="200"/>
      <c r="E55" s="201"/>
      <c r="F55" s="133">
        <f>F54-F56</f>
        <v>0</v>
      </c>
      <c r="G55" s="44">
        <f>G54-G56</f>
        <v>0</v>
      </c>
      <c r="H55" s="44"/>
      <c r="I55" s="44"/>
      <c r="J55" s="44">
        <f>J54-J56</f>
        <v>0</v>
      </c>
      <c r="K55" s="44">
        <f>K54-K56</f>
        <v>0</v>
      </c>
      <c r="L55" s="44">
        <f>L54-L56</f>
        <v>0</v>
      </c>
      <c r="M55" s="44">
        <f>M54-M56</f>
        <v>0</v>
      </c>
      <c r="N55" s="44">
        <f>N54-N56</f>
        <v>0</v>
      </c>
      <c r="O55" s="44"/>
      <c r="P55" s="44"/>
      <c r="Q55" s="44">
        <f>Q54-Q56</f>
        <v>0</v>
      </c>
      <c r="R55" s="44">
        <f>R54-R56</f>
        <v>0</v>
      </c>
      <c r="S55" s="44">
        <f>S54-S56</f>
        <v>0</v>
      </c>
      <c r="T55" s="44">
        <f>T54-T56</f>
        <v>0</v>
      </c>
      <c r="U55" s="44">
        <f>U54-U56</f>
        <v>0</v>
      </c>
      <c r="V55" s="44"/>
      <c r="W55" s="44"/>
      <c r="X55" s="44">
        <f>X54-X56</f>
        <v>0</v>
      </c>
      <c r="Y55" s="44">
        <f>Y54-Y56</f>
        <v>0</v>
      </c>
      <c r="Z55" s="44">
        <f>Z54-Z56</f>
        <v>0</v>
      </c>
      <c r="AA55" s="44">
        <f>AA54-AA56</f>
        <v>0</v>
      </c>
      <c r="AB55" s="44">
        <f>AB54-AB56</f>
        <v>0</v>
      </c>
      <c r="AC55" s="44"/>
      <c r="AD55" s="44"/>
      <c r="AE55" s="44">
        <f>AE54-AE56</f>
        <v>0</v>
      </c>
      <c r="AF55" s="44">
        <f>AF54-AF56</f>
        <v>0</v>
      </c>
      <c r="AG55" s="44">
        <f>AG54-AG56</f>
        <v>0</v>
      </c>
      <c r="AH55" s="44">
        <f>AH54-AH56</f>
        <v>0</v>
      </c>
      <c r="AI55" s="44">
        <f>AI54-AI56</f>
        <v>0</v>
      </c>
      <c r="AJ55" s="44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8"/>
    </row>
    <row r="56" spans="2:48" s="6" customFormat="1" ht="15" customHeight="1" x14ac:dyDescent="0.15">
      <c r="B56" s="250" t="s">
        <v>12</v>
      </c>
      <c r="C56" s="200"/>
      <c r="D56" s="200"/>
      <c r="E56" s="201"/>
      <c r="F56" s="133">
        <f>COUNTIF(F14:F53,"○")</f>
        <v>0</v>
      </c>
      <c r="G56" s="44">
        <f>COUNTIF(G14:G53,"○")</f>
        <v>0</v>
      </c>
      <c r="H56" s="44"/>
      <c r="I56" s="44"/>
      <c r="J56" s="44">
        <f>COUNTIF(J14:J53,"○")</f>
        <v>0</v>
      </c>
      <c r="K56" s="44">
        <f>COUNTIF(K14:K53,"○")</f>
        <v>0</v>
      </c>
      <c r="L56" s="44">
        <f>COUNTIF(L14:L53,"○")</f>
        <v>0</v>
      </c>
      <c r="M56" s="44">
        <f>COUNTIF(M14:M53,"○")</f>
        <v>0</v>
      </c>
      <c r="N56" s="44">
        <f>COUNTIF(N14:N53,"○")</f>
        <v>0</v>
      </c>
      <c r="O56" s="44"/>
      <c r="P56" s="44"/>
      <c r="Q56" s="44">
        <f>COUNTIF(Q14:Q53,"○")</f>
        <v>0</v>
      </c>
      <c r="R56" s="44">
        <f>COUNTIF(R14:R53,"○")</f>
        <v>0</v>
      </c>
      <c r="S56" s="44">
        <f>COUNTIF(S14:S53,"○")</f>
        <v>0</v>
      </c>
      <c r="T56" s="44">
        <f>COUNTIF(T14:T53,"○")</f>
        <v>0</v>
      </c>
      <c r="U56" s="44">
        <f>COUNTIF(U14:U53,"○")</f>
        <v>0</v>
      </c>
      <c r="V56" s="44"/>
      <c r="W56" s="44"/>
      <c r="X56" s="44">
        <f>COUNTIF(X14:X53,"○")</f>
        <v>0</v>
      </c>
      <c r="Y56" s="44">
        <f>COUNTIF(Y14:Y53,"○")</f>
        <v>0</v>
      </c>
      <c r="Z56" s="44">
        <f>COUNTIF(Z14:Z53,"○")</f>
        <v>0</v>
      </c>
      <c r="AA56" s="44">
        <f>COUNTIF(AA14:AA53,"○")</f>
        <v>0</v>
      </c>
      <c r="AB56" s="44">
        <f>COUNTIF(AB14:AB53,"○")</f>
        <v>0</v>
      </c>
      <c r="AC56" s="44"/>
      <c r="AD56" s="44"/>
      <c r="AE56" s="44">
        <f>COUNTIF(AE14:AE53,"○")</f>
        <v>0</v>
      </c>
      <c r="AF56" s="44">
        <f>COUNTIF(AF14:AF53,"○")</f>
        <v>0</v>
      </c>
      <c r="AG56" s="44">
        <f>COUNTIF(AG14:AG53,"○")</f>
        <v>0</v>
      </c>
      <c r="AH56" s="44">
        <f>COUNTIF(AH14:AH53,"○")</f>
        <v>0</v>
      </c>
      <c r="AI56" s="44">
        <f>COUNTIF(AI14:AI53,"○")</f>
        <v>0</v>
      </c>
      <c r="AJ56" s="44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8"/>
    </row>
    <row r="57" spans="2:48" s="6" customFormat="1" ht="15" customHeight="1" x14ac:dyDescent="0.15">
      <c r="B57" s="250" t="s">
        <v>10</v>
      </c>
      <c r="C57" s="200"/>
      <c r="D57" s="200"/>
      <c r="E57" s="201"/>
      <c r="F57" s="133">
        <f>COUNTIF(F14:F53,"△")</f>
        <v>0</v>
      </c>
      <c r="G57" s="44">
        <f>COUNTIF(G14:G53,"△")</f>
        <v>0</v>
      </c>
      <c r="H57" s="45"/>
      <c r="I57" s="45"/>
      <c r="J57" s="44">
        <f t="shared" ref="J57:L57" si="2">COUNTIF(J14:J53,"△")</f>
        <v>0</v>
      </c>
      <c r="K57" s="44">
        <f t="shared" si="2"/>
        <v>0</v>
      </c>
      <c r="L57" s="44">
        <f t="shared" si="2"/>
        <v>0</v>
      </c>
      <c r="M57" s="44">
        <f t="shared" ref="M57:AI57" si="3">COUNTIF(M14:M53,"△")</f>
        <v>0</v>
      </c>
      <c r="N57" s="44">
        <f t="shared" si="3"/>
        <v>0</v>
      </c>
      <c r="O57" s="44"/>
      <c r="P57" s="44"/>
      <c r="Q57" s="44">
        <f t="shared" si="3"/>
        <v>0</v>
      </c>
      <c r="R57" s="44">
        <f t="shared" ref="R57:T57" si="4">COUNTIF(R14:R53,"△")</f>
        <v>0</v>
      </c>
      <c r="S57" s="44">
        <f t="shared" si="4"/>
        <v>0</v>
      </c>
      <c r="T57" s="44">
        <f t="shared" si="4"/>
        <v>0</v>
      </c>
      <c r="U57" s="44">
        <f t="shared" si="3"/>
        <v>0</v>
      </c>
      <c r="V57" s="44"/>
      <c r="W57" s="44"/>
      <c r="X57" s="44">
        <f t="shared" si="3"/>
        <v>0</v>
      </c>
      <c r="Y57" s="44">
        <f t="shared" ref="Y57:AA57" si="5">COUNTIF(Y14:Y53,"△")</f>
        <v>0</v>
      </c>
      <c r="Z57" s="44">
        <f t="shared" si="5"/>
        <v>0</v>
      </c>
      <c r="AA57" s="44">
        <f t="shared" si="5"/>
        <v>0</v>
      </c>
      <c r="AB57" s="44">
        <f t="shared" si="3"/>
        <v>0</v>
      </c>
      <c r="AC57" s="44"/>
      <c r="AD57" s="44"/>
      <c r="AE57" s="44">
        <f t="shared" si="3"/>
        <v>0</v>
      </c>
      <c r="AF57" s="44">
        <f t="shared" ref="AF57:AH57" si="6">COUNTIF(AF14:AF53,"△")</f>
        <v>0</v>
      </c>
      <c r="AG57" s="44">
        <f t="shared" si="6"/>
        <v>0</v>
      </c>
      <c r="AH57" s="44">
        <f t="shared" si="6"/>
        <v>0</v>
      </c>
      <c r="AI57" s="44">
        <f t="shared" si="3"/>
        <v>0</v>
      </c>
      <c r="AJ57" s="44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8"/>
    </row>
    <row r="58" spans="2:48" s="6" customFormat="1" ht="15" customHeight="1" x14ac:dyDescent="0.35">
      <c r="B58" s="250" t="s">
        <v>11</v>
      </c>
      <c r="C58" s="200"/>
      <c r="D58" s="200"/>
      <c r="E58" s="201"/>
      <c r="F58" s="133">
        <f>COUNTIF(F14:F53,"×")</f>
        <v>0</v>
      </c>
      <c r="G58" s="44">
        <f>COUNTIF(G14:G53,"×")</f>
        <v>0</v>
      </c>
      <c r="H58" s="45"/>
      <c r="I58" s="45"/>
      <c r="J58" s="44">
        <f t="shared" ref="J58:L58" si="7">COUNTIF(J14:J53,"×")</f>
        <v>0</v>
      </c>
      <c r="K58" s="44">
        <f t="shared" si="7"/>
        <v>0</v>
      </c>
      <c r="L58" s="44">
        <f t="shared" si="7"/>
        <v>0</v>
      </c>
      <c r="M58" s="44">
        <f t="shared" ref="M58:AI58" si="8">COUNTIF(M14:M53,"×")</f>
        <v>0</v>
      </c>
      <c r="N58" s="44">
        <f t="shared" si="8"/>
        <v>0</v>
      </c>
      <c r="O58" s="44"/>
      <c r="P58" s="44"/>
      <c r="Q58" s="44">
        <f t="shared" si="8"/>
        <v>0</v>
      </c>
      <c r="R58" s="44">
        <f t="shared" ref="R58:T58" si="9">COUNTIF(R14:R53,"×")</f>
        <v>0</v>
      </c>
      <c r="S58" s="44">
        <f t="shared" si="9"/>
        <v>0</v>
      </c>
      <c r="T58" s="44">
        <f t="shared" si="9"/>
        <v>0</v>
      </c>
      <c r="U58" s="44">
        <f t="shared" si="8"/>
        <v>0</v>
      </c>
      <c r="V58" s="44"/>
      <c r="W58" s="44"/>
      <c r="X58" s="44">
        <f t="shared" si="8"/>
        <v>0</v>
      </c>
      <c r="Y58" s="44">
        <f t="shared" ref="Y58:AA58" si="10">COUNTIF(Y14:Y53,"×")</f>
        <v>0</v>
      </c>
      <c r="Z58" s="44">
        <f t="shared" si="10"/>
        <v>0</v>
      </c>
      <c r="AA58" s="44">
        <f t="shared" si="10"/>
        <v>0</v>
      </c>
      <c r="AB58" s="44">
        <f t="shared" si="8"/>
        <v>0</v>
      </c>
      <c r="AC58" s="44"/>
      <c r="AD58" s="44"/>
      <c r="AE58" s="44">
        <f t="shared" si="8"/>
        <v>0</v>
      </c>
      <c r="AF58" s="44">
        <f t="shared" ref="AF58:AH58" si="11">COUNTIF(AF14:AF53,"×")</f>
        <v>0</v>
      </c>
      <c r="AG58" s="44">
        <f t="shared" si="11"/>
        <v>0</v>
      </c>
      <c r="AH58" s="44">
        <f t="shared" si="11"/>
        <v>0</v>
      </c>
      <c r="AI58" s="44">
        <f t="shared" si="8"/>
        <v>0</v>
      </c>
      <c r="AJ58" s="44"/>
      <c r="AK58" s="236" t="s">
        <v>86</v>
      </c>
      <c r="AL58" s="237"/>
      <c r="AM58" s="143"/>
      <c r="AP58" s="73"/>
      <c r="AQ58" s="72"/>
      <c r="AR58" s="72"/>
      <c r="AS58" s="72"/>
      <c r="AT58" s="72"/>
      <c r="AU58" s="8"/>
    </row>
    <row r="59" spans="2:48" s="6" customFormat="1" ht="15" customHeight="1" thickBot="1" x14ac:dyDescent="0.4">
      <c r="B59" s="250" t="s">
        <v>76</v>
      </c>
      <c r="C59" s="200"/>
      <c r="D59" s="200"/>
      <c r="E59" s="201"/>
      <c r="F59" s="133">
        <f>COUNTIF(F15:F54,"●")</f>
        <v>0</v>
      </c>
      <c r="G59" s="44">
        <f>COUNTIF(G15:G54,"●")</f>
        <v>0</v>
      </c>
      <c r="H59" s="45"/>
      <c r="I59" s="45"/>
      <c r="J59" s="44">
        <f t="shared" ref="J59:L59" si="12">COUNTIF(J15:J54,"●")</f>
        <v>0</v>
      </c>
      <c r="K59" s="44">
        <f t="shared" si="12"/>
        <v>0</v>
      </c>
      <c r="L59" s="44">
        <f t="shared" si="12"/>
        <v>0</v>
      </c>
      <c r="M59" s="44">
        <f t="shared" ref="M59:AI59" si="13">COUNTIF(M15:M54,"●")</f>
        <v>0</v>
      </c>
      <c r="N59" s="44">
        <f t="shared" si="13"/>
        <v>0</v>
      </c>
      <c r="O59" s="44"/>
      <c r="P59" s="44"/>
      <c r="Q59" s="44">
        <f t="shared" si="13"/>
        <v>0</v>
      </c>
      <c r="R59" s="44">
        <f t="shared" ref="R59:T59" si="14">COUNTIF(R15:R54,"●")</f>
        <v>0</v>
      </c>
      <c r="S59" s="44">
        <f t="shared" si="14"/>
        <v>0</v>
      </c>
      <c r="T59" s="44">
        <f t="shared" si="14"/>
        <v>0</v>
      </c>
      <c r="U59" s="44">
        <f t="shared" si="13"/>
        <v>0</v>
      </c>
      <c r="V59" s="44"/>
      <c r="W59" s="44"/>
      <c r="X59" s="44">
        <f t="shared" si="13"/>
        <v>0</v>
      </c>
      <c r="Y59" s="44">
        <f t="shared" ref="Y59:AA59" si="15">COUNTIF(Y15:Y54,"●")</f>
        <v>0</v>
      </c>
      <c r="Z59" s="44">
        <f t="shared" si="15"/>
        <v>0</v>
      </c>
      <c r="AA59" s="44">
        <f t="shared" si="15"/>
        <v>0</v>
      </c>
      <c r="AB59" s="44">
        <f t="shared" si="13"/>
        <v>0</v>
      </c>
      <c r="AC59" s="44"/>
      <c r="AD59" s="44"/>
      <c r="AE59" s="44">
        <f t="shared" si="13"/>
        <v>0</v>
      </c>
      <c r="AF59" s="44">
        <f t="shared" ref="AF59:AH59" si="16">COUNTIF(AF15:AF54,"●")</f>
        <v>0</v>
      </c>
      <c r="AG59" s="44">
        <f t="shared" si="16"/>
        <v>0</v>
      </c>
      <c r="AH59" s="44">
        <f t="shared" si="16"/>
        <v>0</v>
      </c>
      <c r="AI59" s="44">
        <f t="shared" si="13"/>
        <v>0</v>
      </c>
      <c r="AJ59" s="44"/>
      <c r="AK59" s="238"/>
      <c r="AL59" s="239"/>
      <c r="AM59" s="143"/>
      <c r="AP59" s="73"/>
      <c r="AS59" s="72"/>
      <c r="AT59" s="72"/>
      <c r="AU59" s="8"/>
    </row>
    <row r="60" spans="2:48" ht="15" customHeight="1" thickBot="1" x14ac:dyDescent="0.4">
      <c r="B60" s="250" t="s">
        <v>21</v>
      </c>
      <c r="C60" s="200"/>
      <c r="D60" s="200"/>
      <c r="E60" s="201"/>
      <c r="F60" s="142">
        <f>F68</f>
        <v>6</v>
      </c>
      <c r="G60" s="142">
        <f>G68</f>
        <v>6</v>
      </c>
      <c r="H60" s="45"/>
      <c r="I60" s="45"/>
      <c r="J60" s="142">
        <f t="shared" ref="J60:L60" si="17">J68</f>
        <v>6</v>
      </c>
      <c r="K60" s="142">
        <f t="shared" si="17"/>
        <v>6</v>
      </c>
      <c r="L60" s="142">
        <f t="shared" si="17"/>
        <v>6</v>
      </c>
      <c r="M60" s="142">
        <f t="shared" ref="M60:AI60" si="18">M68</f>
        <v>6</v>
      </c>
      <c r="N60" s="142">
        <f t="shared" si="18"/>
        <v>6</v>
      </c>
      <c r="O60" s="142"/>
      <c r="P60" s="142"/>
      <c r="Q60" s="142">
        <f t="shared" si="18"/>
        <v>6</v>
      </c>
      <c r="R60" s="142">
        <f t="shared" ref="R60:T60" si="19">R68</f>
        <v>6</v>
      </c>
      <c r="S60" s="142">
        <f t="shared" si="19"/>
        <v>6</v>
      </c>
      <c r="T60" s="142">
        <f t="shared" si="19"/>
        <v>6</v>
      </c>
      <c r="U60" s="142">
        <f t="shared" si="18"/>
        <v>6</v>
      </c>
      <c r="V60" s="142"/>
      <c r="W60" s="142"/>
      <c r="X60" s="142">
        <f t="shared" si="18"/>
        <v>6</v>
      </c>
      <c r="Y60" s="142">
        <f t="shared" ref="Y60:AA60" si="20">Y68</f>
        <v>6</v>
      </c>
      <c r="Z60" s="142">
        <f t="shared" si="20"/>
        <v>6</v>
      </c>
      <c r="AA60" s="142">
        <f t="shared" si="20"/>
        <v>6</v>
      </c>
      <c r="AB60" s="142">
        <f t="shared" si="18"/>
        <v>6</v>
      </c>
      <c r="AC60" s="142"/>
      <c r="AD60" s="142"/>
      <c r="AE60" s="142">
        <f t="shared" si="18"/>
        <v>6</v>
      </c>
      <c r="AF60" s="142">
        <f t="shared" ref="AF60:AH60" si="21">AF68</f>
        <v>6</v>
      </c>
      <c r="AG60" s="142">
        <f t="shared" si="21"/>
        <v>6</v>
      </c>
      <c r="AH60" s="142">
        <f t="shared" si="21"/>
        <v>6</v>
      </c>
      <c r="AI60" s="142">
        <f t="shared" si="18"/>
        <v>6</v>
      </c>
      <c r="AJ60" s="142"/>
      <c r="AK60" s="218">
        <f>SUM(F60:AI60)</f>
        <v>132</v>
      </c>
      <c r="AL60" s="219"/>
      <c r="AM60" s="18"/>
      <c r="AN60" s="18"/>
      <c r="AO60" s="18"/>
      <c r="AP60" s="18"/>
      <c r="AQ60" s="18"/>
      <c r="AR60" s="18"/>
      <c r="AS60" s="18"/>
      <c r="AT60" s="13"/>
    </row>
    <row r="61" spans="2:48" ht="18" x14ac:dyDescent="0.35">
      <c r="B61" s="13"/>
      <c r="C61" s="189" t="s">
        <v>20</v>
      </c>
      <c r="D61" s="40"/>
      <c r="E61" s="13">
        <v>1</v>
      </c>
      <c r="F61" s="41" t="s">
        <v>35</v>
      </c>
      <c r="G61" s="41" t="s">
        <v>35</v>
      </c>
      <c r="H61" s="41"/>
      <c r="I61" s="41"/>
      <c r="J61" s="41" t="s">
        <v>35</v>
      </c>
      <c r="K61" s="41" t="s">
        <v>35</v>
      </c>
      <c r="L61" s="41" t="s">
        <v>35</v>
      </c>
      <c r="M61" s="41" t="s">
        <v>35</v>
      </c>
      <c r="N61" s="41" t="s">
        <v>35</v>
      </c>
      <c r="O61" s="41"/>
      <c r="P61" s="41"/>
      <c r="Q61" s="41" t="s">
        <v>35</v>
      </c>
      <c r="R61" s="41" t="s">
        <v>35</v>
      </c>
      <c r="S61" s="41" t="s">
        <v>35</v>
      </c>
      <c r="T61" s="41" t="s">
        <v>35</v>
      </c>
      <c r="U61" s="41" t="s">
        <v>35</v>
      </c>
      <c r="V61" s="41"/>
      <c r="W61" s="41"/>
      <c r="X61" s="41" t="s">
        <v>35</v>
      </c>
      <c r="Y61" s="41" t="s">
        <v>35</v>
      </c>
      <c r="Z61" s="41" t="s">
        <v>35</v>
      </c>
      <c r="AA61" s="41" t="s">
        <v>35</v>
      </c>
      <c r="AB61" s="41" t="s">
        <v>35</v>
      </c>
      <c r="AC61" s="41"/>
      <c r="AD61" s="41"/>
      <c r="AE61" s="41" t="s">
        <v>35</v>
      </c>
      <c r="AF61" s="41" t="s">
        <v>35</v>
      </c>
      <c r="AG61" s="41" t="s">
        <v>35</v>
      </c>
      <c r="AH61" s="41" t="s">
        <v>35</v>
      </c>
      <c r="AI61" s="41" t="s">
        <v>35</v>
      </c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3"/>
    </row>
    <row r="62" spans="2:48" ht="18" x14ac:dyDescent="0.35">
      <c r="B62" s="13"/>
      <c r="C62" s="189"/>
      <c r="D62" s="40"/>
      <c r="E62" s="13">
        <v>2</v>
      </c>
      <c r="F62" s="41" t="s">
        <v>35</v>
      </c>
      <c r="G62" s="41" t="s">
        <v>35</v>
      </c>
      <c r="H62" s="41"/>
      <c r="I62" s="41"/>
      <c r="J62" s="41" t="s">
        <v>35</v>
      </c>
      <c r="K62" s="41" t="s">
        <v>35</v>
      </c>
      <c r="L62" s="41" t="s">
        <v>35</v>
      </c>
      <c r="M62" s="41" t="s">
        <v>35</v>
      </c>
      <c r="N62" s="41" t="s">
        <v>35</v>
      </c>
      <c r="O62" s="41"/>
      <c r="P62" s="41"/>
      <c r="Q62" s="41" t="s">
        <v>35</v>
      </c>
      <c r="R62" s="41" t="s">
        <v>35</v>
      </c>
      <c r="S62" s="41" t="s">
        <v>35</v>
      </c>
      <c r="T62" s="41" t="s">
        <v>35</v>
      </c>
      <c r="U62" s="41" t="s">
        <v>35</v>
      </c>
      <c r="V62" s="41"/>
      <c r="W62" s="41"/>
      <c r="X62" s="41" t="s">
        <v>35</v>
      </c>
      <c r="Y62" s="41" t="s">
        <v>35</v>
      </c>
      <c r="Z62" s="41" t="s">
        <v>35</v>
      </c>
      <c r="AA62" s="41" t="s">
        <v>35</v>
      </c>
      <c r="AB62" s="41" t="s">
        <v>35</v>
      </c>
      <c r="AC62" s="41"/>
      <c r="AD62" s="41"/>
      <c r="AE62" s="41" t="s">
        <v>35</v>
      </c>
      <c r="AF62" s="41" t="s">
        <v>35</v>
      </c>
      <c r="AG62" s="41" t="s">
        <v>35</v>
      </c>
      <c r="AH62" s="41" t="s">
        <v>35</v>
      </c>
      <c r="AI62" s="41" t="s">
        <v>35</v>
      </c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3"/>
    </row>
    <row r="63" spans="2:48" ht="18" x14ac:dyDescent="0.35">
      <c r="B63" s="13"/>
      <c r="C63" s="189"/>
      <c r="D63" s="40"/>
      <c r="E63" s="13">
        <v>3</v>
      </c>
      <c r="F63" s="41" t="s">
        <v>35</v>
      </c>
      <c r="G63" s="41" t="s">
        <v>35</v>
      </c>
      <c r="H63" s="41"/>
      <c r="I63" s="41"/>
      <c r="J63" s="41" t="s">
        <v>35</v>
      </c>
      <c r="K63" s="41" t="s">
        <v>35</v>
      </c>
      <c r="L63" s="41" t="s">
        <v>35</v>
      </c>
      <c r="M63" s="41" t="s">
        <v>35</v>
      </c>
      <c r="N63" s="41" t="s">
        <v>35</v>
      </c>
      <c r="O63" s="41"/>
      <c r="P63" s="41"/>
      <c r="Q63" s="41" t="s">
        <v>35</v>
      </c>
      <c r="R63" s="41" t="s">
        <v>35</v>
      </c>
      <c r="S63" s="41" t="s">
        <v>35</v>
      </c>
      <c r="T63" s="41" t="s">
        <v>35</v>
      </c>
      <c r="U63" s="41" t="s">
        <v>35</v>
      </c>
      <c r="V63" s="41"/>
      <c r="W63" s="41"/>
      <c r="X63" s="41" t="s">
        <v>35</v>
      </c>
      <c r="Y63" s="41" t="s">
        <v>35</v>
      </c>
      <c r="Z63" s="41" t="s">
        <v>35</v>
      </c>
      <c r="AA63" s="41" t="s">
        <v>35</v>
      </c>
      <c r="AB63" s="41" t="s">
        <v>35</v>
      </c>
      <c r="AC63" s="41"/>
      <c r="AD63" s="41"/>
      <c r="AE63" s="41" t="s">
        <v>35</v>
      </c>
      <c r="AF63" s="41" t="s">
        <v>35</v>
      </c>
      <c r="AG63" s="41" t="s">
        <v>35</v>
      </c>
      <c r="AH63" s="41" t="s">
        <v>35</v>
      </c>
      <c r="AI63" s="41" t="s">
        <v>35</v>
      </c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3"/>
    </row>
    <row r="64" spans="2:48" ht="18" x14ac:dyDescent="0.35">
      <c r="B64" s="13"/>
      <c r="C64" s="189"/>
      <c r="D64" s="40"/>
      <c r="E64" s="13">
        <v>4</v>
      </c>
      <c r="F64" s="41" t="s">
        <v>35</v>
      </c>
      <c r="G64" s="41" t="s">
        <v>35</v>
      </c>
      <c r="H64" s="41"/>
      <c r="I64" s="41"/>
      <c r="J64" s="41" t="s">
        <v>35</v>
      </c>
      <c r="K64" s="41" t="s">
        <v>35</v>
      </c>
      <c r="L64" s="41" t="s">
        <v>35</v>
      </c>
      <c r="M64" s="41" t="s">
        <v>35</v>
      </c>
      <c r="N64" s="41" t="s">
        <v>35</v>
      </c>
      <c r="O64" s="41"/>
      <c r="P64" s="41"/>
      <c r="Q64" s="41" t="s">
        <v>35</v>
      </c>
      <c r="R64" s="41" t="s">
        <v>35</v>
      </c>
      <c r="S64" s="41" t="s">
        <v>35</v>
      </c>
      <c r="T64" s="41" t="s">
        <v>35</v>
      </c>
      <c r="U64" s="41" t="s">
        <v>35</v>
      </c>
      <c r="V64" s="41"/>
      <c r="W64" s="41"/>
      <c r="X64" s="41" t="s">
        <v>35</v>
      </c>
      <c r="Y64" s="41" t="s">
        <v>35</v>
      </c>
      <c r="Z64" s="41" t="s">
        <v>35</v>
      </c>
      <c r="AA64" s="41" t="s">
        <v>35</v>
      </c>
      <c r="AB64" s="41" t="s">
        <v>35</v>
      </c>
      <c r="AC64" s="41"/>
      <c r="AD64" s="41"/>
      <c r="AE64" s="41" t="s">
        <v>35</v>
      </c>
      <c r="AF64" s="41" t="s">
        <v>35</v>
      </c>
      <c r="AG64" s="41" t="s">
        <v>35</v>
      </c>
      <c r="AH64" s="41" t="s">
        <v>35</v>
      </c>
      <c r="AI64" s="41" t="s">
        <v>35</v>
      </c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3"/>
    </row>
    <row r="65" spans="2:46" ht="18" x14ac:dyDescent="0.35">
      <c r="B65" s="13"/>
      <c r="C65" s="189"/>
      <c r="D65" s="40"/>
      <c r="E65" s="13">
        <v>5</v>
      </c>
      <c r="F65" s="41" t="s">
        <v>35</v>
      </c>
      <c r="G65" s="41" t="s">
        <v>35</v>
      </c>
      <c r="H65" s="41"/>
      <c r="I65" s="41"/>
      <c r="J65" s="41" t="s">
        <v>35</v>
      </c>
      <c r="K65" s="41" t="s">
        <v>35</v>
      </c>
      <c r="L65" s="41" t="s">
        <v>35</v>
      </c>
      <c r="M65" s="41" t="s">
        <v>35</v>
      </c>
      <c r="N65" s="41" t="s">
        <v>35</v>
      </c>
      <c r="O65" s="41"/>
      <c r="P65" s="41"/>
      <c r="Q65" s="41" t="s">
        <v>35</v>
      </c>
      <c r="R65" s="41" t="s">
        <v>35</v>
      </c>
      <c r="S65" s="41" t="s">
        <v>35</v>
      </c>
      <c r="T65" s="41" t="s">
        <v>35</v>
      </c>
      <c r="U65" s="41" t="s">
        <v>35</v>
      </c>
      <c r="V65" s="41"/>
      <c r="W65" s="41"/>
      <c r="X65" s="41" t="s">
        <v>35</v>
      </c>
      <c r="Y65" s="41" t="s">
        <v>35</v>
      </c>
      <c r="Z65" s="41" t="s">
        <v>35</v>
      </c>
      <c r="AA65" s="41" t="s">
        <v>35</v>
      </c>
      <c r="AB65" s="41" t="s">
        <v>35</v>
      </c>
      <c r="AC65" s="41"/>
      <c r="AD65" s="41"/>
      <c r="AE65" s="41" t="s">
        <v>35</v>
      </c>
      <c r="AF65" s="41" t="s">
        <v>35</v>
      </c>
      <c r="AG65" s="41" t="s">
        <v>35</v>
      </c>
      <c r="AH65" s="41" t="s">
        <v>35</v>
      </c>
      <c r="AI65" s="41" t="s">
        <v>35</v>
      </c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3"/>
    </row>
    <row r="66" spans="2:46" ht="18" x14ac:dyDescent="0.35">
      <c r="B66" s="13"/>
      <c r="C66" s="189"/>
      <c r="D66" s="40"/>
      <c r="E66" s="13">
        <v>6</v>
      </c>
      <c r="F66" s="41" t="s">
        <v>35</v>
      </c>
      <c r="G66" s="41" t="s">
        <v>35</v>
      </c>
      <c r="H66" s="41"/>
      <c r="I66" s="41"/>
      <c r="J66" s="41" t="s">
        <v>35</v>
      </c>
      <c r="K66" s="41" t="s">
        <v>35</v>
      </c>
      <c r="L66" s="41" t="s">
        <v>35</v>
      </c>
      <c r="M66" s="41" t="s">
        <v>35</v>
      </c>
      <c r="N66" s="41" t="s">
        <v>35</v>
      </c>
      <c r="O66" s="41"/>
      <c r="P66" s="41"/>
      <c r="Q66" s="41" t="s">
        <v>35</v>
      </c>
      <c r="R66" s="41" t="s">
        <v>35</v>
      </c>
      <c r="S66" s="41" t="s">
        <v>35</v>
      </c>
      <c r="T66" s="41" t="s">
        <v>35</v>
      </c>
      <c r="U66" s="41" t="s">
        <v>35</v>
      </c>
      <c r="V66" s="41"/>
      <c r="W66" s="41"/>
      <c r="X66" s="41" t="s">
        <v>35</v>
      </c>
      <c r="Y66" s="41" t="s">
        <v>35</v>
      </c>
      <c r="Z66" s="41" t="s">
        <v>35</v>
      </c>
      <c r="AA66" s="41" t="s">
        <v>35</v>
      </c>
      <c r="AB66" s="41" t="s">
        <v>35</v>
      </c>
      <c r="AC66" s="41"/>
      <c r="AD66" s="41"/>
      <c r="AE66" s="41" t="s">
        <v>35</v>
      </c>
      <c r="AF66" s="41" t="s">
        <v>35</v>
      </c>
      <c r="AG66" s="41" t="s">
        <v>35</v>
      </c>
      <c r="AH66" s="41" t="s">
        <v>35</v>
      </c>
      <c r="AI66" s="41" t="s">
        <v>35</v>
      </c>
      <c r="AJ66" s="43" t="s">
        <v>14</v>
      </c>
      <c r="AK66" s="18"/>
      <c r="AL66" s="18"/>
      <c r="AM66" s="18"/>
      <c r="AN66" s="18"/>
      <c r="AO66" s="18"/>
      <c r="AP66" s="18"/>
      <c r="AQ66" s="18"/>
      <c r="AR66" s="18"/>
      <c r="AS66" s="18"/>
      <c r="AT66" s="13"/>
    </row>
    <row r="67" spans="2:46" ht="18" x14ac:dyDescent="0.35">
      <c r="B67" s="13"/>
      <c r="C67" s="187" t="s">
        <v>13</v>
      </c>
      <c r="D67" s="57"/>
      <c r="E67" s="58" t="s">
        <v>31</v>
      </c>
      <c r="F67" s="59">
        <f>COUNTIF(F61:F66,$E$67)</f>
        <v>0</v>
      </c>
      <c r="G67" s="59">
        <f>COUNTIF(G61:G66,$E$67)</f>
        <v>0</v>
      </c>
      <c r="H67" s="59"/>
      <c r="I67" s="59"/>
      <c r="J67" s="59">
        <f>COUNTIF(J61:J66,$E$67)</f>
        <v>0</v>
      </c>
      <c r="K67" s="59">
        <f>COUNTIF(K61:K66,$E$67)</f>
        <v>0</v>
      </c>
      <c r="L67" s="59">
        <f>COUNTIF(L61:L66,$E$67)</f>
        <v>0</v>
      </c>
      <c r="M67" s="59">
        <f>COUNTIF(M61:M66,$E$67)</f>
        <v>0</v>
      </c>
      <c r="N67" s="59">
        <f>COUNTIF(N61:N66,$E$67)</f>
        <v>0</v>
      </c>
      <c r="O67" s="59"/>
      <c r="P67" s="59"/>
      <c r="Q67" s="59">
        <f>COUNTIF(Q61:Q66,$E$67)</f>
        <v>0</v>
      </c>
      <c r="R67" s="59">
        <f>COUNTIF(R61:R66,$E$67)</f>
        <v>0</v>
      </c>
      <c r="S67" s="59">
        <f>COUNTIF(S61:S66,$E$67)</f>
        <v>0</v>
      </c>
      <c r="T67" s="59">
        <f>COUNTIF(T61:T66,$E$67)</f>
        <v>0</v>
      </c>
      <c r="U67" s="59">
        <f>COUNTIF(U61:U66,$E$67)</f>
        <v>0</v>
      </c>
      <c r="V67" s="59"/>
      <c r="W67" s="59"/>
      <c r="X67" s="59">
        <f>COUNTIF(X61:X66,$E$67)</f>
        <v>0</v>
      </c>
      <c r="Y67" s="59">
        <f>COUNTIF(Y61:Y66,$E$67)</f>
        <v>0</v>
      </c>
      <c r="Z67" s="59">
        <f>COUNTIF(Z61:Z66,$E$67)</f>
        <v>0</v>
      </c>
      <c r="AA67" s="59">
        <f>COUNTIF(AA61:AA66,$E$67)</f>
        <v>0</v>
      </c>
      <c r="AB67" s="59">
        <f>COUNTIF(AB61:AB66,$E$67)</f>
        <v>0</v>
      </c>
      <c r="AC67" s="59"/>
      <c r="AD67" s="59"/>
      <c r="AE67" s="59">
        <f>COUNTIF(AE61:AE66,$E$67)</f>
        <v>0</v>
      </c>
      <c r="AF67" s="59">
        <f>COUNTIF(AF61:AF66,$E$67)</f>
        <v>0</v>
      </c>
      <c r="AG67" s="59">
        <f>COUNTIF(AG61:AG66,$E$67)</f>
        <v>0</v>
      </c>
      <c r="AH67" s="59">
        <f>COUNTIF(AH61:AH66,$E$67)</f>
        <v>0</v>
      </c>
      <c r="AI67" s="60">
        <f>COUNTIF(AI61:AI66,$E$67)</f>
        <v>0</v>
      </c>
      <c r="AJ67" s="74">
        <f>SUM(F67:AI67)</f>
        <v>0</v>
      </c>
      <c r="AK67" s="18"/>
      <c r="AL67" s="18"/>
      <c r="AM67" s="18"/>
      <c r="AN67" s="18"/>
      <c r="AO67" s="18"/>
      <c r="AP67" s="18"/>
      <c r="AQ67" s="18"/>
      <c r="AR67" s="41"/>
      <c r="AS67" s="18"/>
      <c r="AT67" s="13"/>
    </row>
    <row r="68" spans="2:46" ht="18" x14ac:dyDescent="0.35">
      <c r="B68" s="13"/>
      <c r="C68" s="188"/>
      <c r="D68" s="61"/>
      <c r="E68" s="62" t="s">
        <v>32</v>
      </c>
      <c r="F68" s="38">
        <f>COUNTIF(F61:F66,$E$68)</f>
        <v>6</v>
      </c>
      <c r="G68" s="38">
        <f>COUNTIF(G61:G66,$E$68)</f>
        <v>6</v>
      </c>
      <c r="H68" s="38"/>
      <c r="I68" s="38"/>
      <c r="J68" s="38">
        <f>COUNTIF(J61:J66,$E$68)</f>
        <v>6</v>
      </c>
      <c r="K68" s="38">
        <f>COUNTIF(K61:K66,$E$68)</f>
        <v>6</v>
      </c>
      <c r="L68" s="38">
        <f>COUNTIF(L61:L66,$E$68)</f>
        <v>6</v>
      </c>
      <c r="M68" s="38">
        <f>COUNTIF(M61:M66,$E$68)</f>
        <v>6</v>
      </c>
      <c r="N68" s="38">
        <f>COUNTIF(N61:N66,$E$68)</f>
        <v>6</v>
      </c>
      <c r="O68" s="38"/>
      <c r="P68" s="38"/>
      <c r="Q68" s="38">
        <f>COUNTIF(Q61:Q66,$E$68)</f>
        <v>6</v>
      </c>
      <c r="R68" s="38">
        <f>COUNTIF(R61:R66,$E$68)</f>
        <v>6</v>
      </c>
      <c r="S68" s="38">
        <f>COUNTIF(S61:S66,$E$68)</f>
        <v>6</v>
      </c>
      <c r="T68" s="38">
        <f>COUNTIF(T61:T66,$E$68)</f>
        <v>6</v>
      </c>
      <c r="U68" s="38">
        <f>COUNTIF(U61:U66,$E$68)</f>
        <v>6</v>
      </c>
      <c r="V68" s="38"/>
      <c r="W68" s="38"/>
      <c r="X68" s="38">
        <f>COUNTIF(X61:X66,$E$68)</f>
        <v>6</v>
      </c>
      <c r="Y68" s="38">
        <f>COUNTIF(Y61:Y66,$E$68)</f>
        <v>6</v>
      </c>
      <c r="Z68" s="38">
        <f>COUNTIF(Z61:Z66,$E$68)</f>
        <v>6</v>
      </c>
      <c r="AA68" s="38">
        <f>COUNTIF(AA61:AA66,$E$68)</f>
        <v>6</v>
      </c>
      <c r="AB68" s="38">
        <f>COUNTIF(AB61:AB66,$E$68)</f>
        <v>6</v>
      </c>
      <c r="AC68" s="38"/>
      <c r="AD68" s="38"/>
      <c r="AE68" s="38">
        <f>COUNTIF(AE61:AE66,$E$68)</f>
        <v>6</v>
      </c>
      <c r="AF68" s="38">
        <f>COUNTIF(AF61:AF66,$E$68)</f>
        <v>6</v>
      </c>
      <c r="AG68" s="38">
        <f>COUNTIF(AG61:AG66,$E$68)</f>
        <v>6</v>
      </c>
      <c r="AH68" s="38">
        <f>COUNTIF(AH61:AH66,$E$68)</f>
        <v>6</v>
      </c>
      <c r="AI68" s="63">
        <f>COUNTIF(AI61:AI66,$E$68)</f>
        <v>6</v>
      </c>
      <c r="AJ68" s="74">
        <f>SUM(F68:AI68)</f>
        <v>132</v>
      </c>
      <c r="AK68" s="13"/>
      <c r="AL68" s="13"/>
      <c r="AM68" s="13"/>
      <c r="AN68" s="13"/>
      <c r="AO68" s="13"/>
      <c r="AP68" s="13"/>
      <c r="AQ68" s="13"/>
      <c r="AR68" s="41"/>
      <c r="AS68" s="13"/>
      <c r="AT68" s="13"/>
    </row>
    <row r="69" spans="2:46" ht="18" x14ac:dyDescent="0.3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K69" s="13"/>
      <c r="AL69" s="13"/>
      <c r="AM69" s="13"/>
      <c r="AN69" s="13"/>
      <c r="AO69" s="13"/>
      <c r="AP69" s="13"/>
      <c r="AQ69" s="13"/>
      <c r="AR69" s="41"/>
      <c r="AS69" s="13"/>
      <c r="AT69" s="13"/>
    </row>
    <row r="70" spans="2:46" ht="18" x14ac:dyDescent="0.3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41"/>
      <c r="AS70" s="13"/>
      <c r="AT70" s="13"/>
    </row>
    <row r="71" spans="2:46" ht="18" x14ac:dyDescent="0.3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41"/>
      <c r="AS71" s="13"/>
      <c r="AT71" s="13"/>
    </row>
    <row r="72" spans="2:46" ht="18" x14ac:dyDescent="0.35">
      <c r="B72" s="13"/>
      <c r="C72" s="13"/>
      <c r="D72" s="13" t="s">
        <v>48</v>
      </c>
      <c r="E72" s="13" t="s">
        <v>49</v>
      </c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41"/>
      <c r="AS72" s="13"/>
      <c r="AT72" s="13"/>
    </row>
    <row r="73" spans="2:46" ht="18" x14ac:dyDescent="0.35">
      <c r="B73" s="13"/>
      <c r="C73" s="13"/>
      <c r="D73" s="13" t="s">
        <v>50</v>
      </c>
      <c r="E73" s="13" t="s">
        <v>51</v>
      </c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2:46" ht="18" x14ac:dyDescent="0.35">
      <c r="B74" s="13"/>
      <c r="C74" s="13"/>
      <c r="D74" s="13" t="s">
        <v>52</v>
      </c>
      <c r="E74" s="13" t="s">
        <v>53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2:46" ht="18" x14ac:dyDescent="0.35">
      <c r="B75" s="13"/>
      <c r="C75" s="13"/>
      <c r="D75" s="13" t="s">
        <v>54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</row>
    <row r="76" spans="2:46" x14ac:dyDescent="0.15">
      <c r="D76" t="s">
        <v>55</v>
      </c>
    </row>
    <row r="77" spans="2:46" x14ac:dyDescent="0.15">
      <c r="D77" t="s">
        <v>56</v>
      </c>
    </row>
    <row r="78" spans="2:46" x14ac:dyDescent="0.15">
      <c r="D78" t="s">
        <v>57</v>
      </c>
    </row>
    <row r="79" spans="2:46" x14ac:dyDescent="0.15">
      <c r="D79" t="s">
        <v>58</v>
      </c>
    </row>
    <row r="80" spans="2:46" x14ac:dyDescent="0.15">
      <c r="D80" t="s">
        <v>59</v>
      </c>
    </row>
    <row r="81" spans="4:4" x14ac:dyDescent="0.15">
      <c r="D81" t="s">
        <v>60</v>
      </c>
    </row>
    <row r="82" spans="4:4" x14ac:dyDescent="0.15">
      <c r="D82" t="s">
        <v>61</v>
      </c>
    </row>
    <row r="83" spans="4:4" x14ac:dyDescent="0.15">
      <c r="D83" t="s">
        <v>62</v>
      </c>
    </row>
    <row r="84" spans="4:4" x14ac:dyDescent="0.15">
      <c r="D84" t="s">
        <v>63</v>
      </c>
    </row>
    <row r="85" spans="4:4" x14ac:dyDescent="0.15">
      <c r="D85" t="s">
        <v>64</v>
      </c>
    </row>
    <row r="86" spans="4:4" x14ac:dyDescent="0.15">
      <c r="D86" t="s">
        <v>65</v>
      </c>
    </row>
  </sheetData>
  <mergeCells count="108">
    <mergeCell ref="AM8:AN8"/>
    <mergeCell ref="AG8:AH8"/>
    <mergeCell ref="AI8:AJ8"/>
    <mergeCell ref="AC5:AD5"/>
    <mergeCell ref="AC6:AD6"/>
    <mergeCell ref="AE5:AF5"/>
    <mergeCell ref="AE6:AF6"/>
    <mergeCell ref="AE9:AF9"/>
    <mergeCell ref="AG3:AH3"/>
    <mergeCell ref="AG5:AH5"/>
    <mergeCell ref="AI5:AJ5"/>
    <mergeCell ref="C8:E8"/>
    <mergeCell ref="L8:S8"/>
    <mergeCell ref="C9:E9"/>
    <mergeCell ref="F8:K8"/>
    <mergeCell ref="F9:K9"/>
    <mergeCell ref="C24:C25"/>
    <mergeCell ref="C20:C21"/>
    <mergeCell ref="C67:C68"/>
    <mergeCell ref="C61:C66"/>
    <mergeCell ref="B60:E60"/>
    <mergeCell ref="B58:E58"/>
    <mergeCell ref="B55:E55"/>
    <mergeCell ref="B56:E56"/>
    <mergeCell ref="B57:E57"/>
    <mergeCell ref="B54:E54"/>
    <mergeCell ref="C30:C31"/>
    <mergeCell ref="B40:B41"/>
    <mergeCell ref="C40:C41"/>
    <mergeCell ref="B42:B43"/>
    <mergeCell ref="C42:C43"/>
    <mergeCell ref="B46:B47"/>
    <mergeCell ref="C46:C47"/>
    <mergeCell ref="C44:C45"/>
    <mergeCell ref="B44:B45"/>
    <mergeCell ref="C34:C35"/>
    <mergeCell ref="AI2:AJ2"/>
    <mergeCell ref="AE2:AF2"/>
    <mergeCell ref="AC4:AD4"/>
    <mergeCell ref="AE4:AF4"/>
    <mergeCell ref="AC2:AD2"/>
    <mergeCell ref="AG2:AH2"/>
    <mergeCell ref="AE3:AF3"/>
    <mergeCell ref="AC3:AD3"/>
    <mergeCell ref="AT12:AT13"/>
    <mergeCell ref="AQ12:AQ13"/>
    <mergeCell ref="AM10:AN10"/>
    <mergeCell ref="AN12:AN13"/>
    <mergeCell ref="AO12:AO13"/>
    <mergeCell ref="AK12:AK13"/>
    <mergeCell ref="AL12:AL13"/>
    <mergeCell ref="AM12:AM13"/>
    <mergeCell ref="AP12:AP13"/>
    <mergeCell ref="AS12:AS13"/>
    <mergeCell ref="AR12:AR13"/>
    <mergeCell ref="AP8:AS8"/>
    <mergeCell ref="AG6:AH6"/>
    <mergeCell ref="AI3:AJ3"/>
    <mergeCell ref="AG4:AH4"/>
    <mergeCell ref="AI4:AJ4"/>
    <mergeCell ref="Y3:AB3"/>
    <mergeCell ref="Z6:AB6"/>
    <mergeCell ref="Z5:AB5"/>
    <mergeCell ref="Y4:AB4"/>
    <mergeCell ref="L10:Q10"/>
    <mergeCell ref="B59:E59"/>
    <mergeCell ref="B32:B33"/>
    <mergeCell ref="C32:C33"/>
    <mergeCell ref="C36:C37"/>
    <mergeCell ref="B38:B39"/>
    <mergeCell ref="C38:C39"/>
    <mergeCell ref="B36:B37"/>
    <mergeCell ref="B34:B35"/>
    <mergeCell ref="B16:B17"/>
    <mergeCell ref="C16:C17"/>
    <mergeCell ref="C14:C15"/>
    <mergeCell ref="B22:B23"/>
    <mergeCell ref="C22:C23"/>
    <mergeCell ref="B12:B13"/>
    <mergeCell ref="B14:B15"/>
    <mergeCell ref="B28:B29"/>
    <mergeCell ref="C28:C29"/>
    <mergeCell ref="B30:B31"/>
    <mergeCell ref="C10:E10"/>
    <mergeCell ref="AK58:AL59"/>
    <mergeCell ref="Y8:AB8"/>
    <mergeCell ref="R10:S10"/>
    <mergeCell ref="AK60:AL60"/>
    <mergeCell ref="AI6:AJ6"/>
    <mergeCell ref="B26:B27"/>
    <mergeCell ref="C26:C27"/>
    <mergeCell ref="B18:B19"/>
    <mergeCell ref="C18:C19"/>
    <mergeCell ref="B20:B21"/>
    <mergeCell ref="AK8:AL8"/>
    <mergeCell ref="B24:B25"/>
    <mergeCell ref="AC9:AD9"/>
    <mergeCell ref="AC8:AD8"/>
    <mergeCell ref="AE8:AF8"/>
    <mergeCell ref="F10:K10"/>
    <mergeCell ref="C12:C13"/>
    <mergeCell ref="E12:E13"/>
    <mergeCell ref="B48:B49"/>
    <mergeCell ref="C48:C49"/>
    <mergeCell ref="B50:B51"/>
    <mergeCell ref="C50:C51"/>
    <mergeCell ref="B52:B53"/>
    <mergeCell ref="C52:C53"/>
  </mergeCells>
  <phoneticPr fontId="2"/>
  <conditionalFormatting sqref="F12:AI13 AD54:AD56 F55:AC56 AE55:AJ56 S21:AJ21 F15:G15 F23:AJ23 F19:AJ19 F17:AJ17 F21:P21 F31:AJ31 F27:AJ27 F25:AJ25 F29:P29 AC28:AJ29 F39:AJ39 F35:AJ35 F33:AJ33 F37:P37 F47:AJ47 F43:AJ43 F41:AD41 F45:P45 AJ40:AJ41 F53:AJ53 F49:AJ49 F51:P51">
    <cfRule type="expression" dxfId="247" priority="313" stopIfTrue="1">
      <formula>WEEKDAY(F$12)=1</formula>
    </cfRule>
    <cfRule type="expression" dxfId="246" priority="314" stopIfTrue="1">
      <formula>WEEKDAY(F$12)=7</formula>
    </cfRule>
  </conditionalFormatting>
  <conditionalFormatting sqref="F54:G54">
    <cfRule type="expression" dxfId="245" priority="223" stopIfTrue="1">
      <formula>WEEKDAY(F$12)=1</formula>
    </cfRule>
    <cfRule type="expression" dxfId="244" priority="224" stopIfTrue="1">
      <formula>WEEKDAY(F$12)=7</formula>
    </cfRule>
  </conditionalFormatting>
  <conditionalFormatting sqref="I54">
    <cfRule type="expression" dxfId="243" priority="221" stopIfTrue="1">
      <formula>WEEKDAY(I$12)=1</formula>
    </cfRule>
    <cfRule type="expression" dxfId="242" priority="222" stopIfTrue="1">
      <formula>WEEKDAY(I$12)=7</formula>
    </cfRule>
  </conditionalFormatting>
  <conditionalFormatting sqref="P54">
    <cfRule type="expression" dxfId="241" priority="219" stopIfTrue="1">
      <formula>WEEKDAY(P$12)=1</formula>
    </cfRule>
    <cfRule type="expression" dxfId="240" priority="220" stopIfTrue="1">
      <formula>WEEKDAY(P$12)=7</formula>
    </cfRule>
  </conditionalFormatting>
  <conditionalFormatting sqref="W54">
    <cfRule type="expression" dxfId="239" priority="217" stopIfTrue="1">
      <formula>WEEKDAY(W$12)=1</formula>
    </cfRule>
    <cfRule type="expression" dxfId="238" priority="218" stopIfTrue="1">
      <formula>WEEKDAY(W$12)=7</formula>
    </cfRule>
  </conditionalFormatting>
  <conditionalFormatting sqref="H54">
    <cfRule type="expression" dxfId="237" priority="211" stopIfTrue="1">
      <formula>WEEKDAY(H$12)=1</formula>
    </cfRule>
    <cfRule type="expression" dxfId="236" priority="212" stopIfTrue="1">
      <formula>WEEKDAY(H$12)=7</formula>
    </cfRule>
  </conditionalFormatting>
  <conditionalFormatting sqref="O54">
    <cfRule type="expression" dxfId="235" priority="209" stopIfTrue="1">
      <formula>WEEKDAY(O$12)=1</formula>
    </cfRule>
    <cfRule type="expression" dxfId="234" priority="210" stopIfTrue="1">
      <formula>WEEKDAY(O$12)=7</formula>
    </cfRule>
  </conditionalFormatting>
  <conditionalFormatting sqref="V54">
    <cfRule type="expression" dxfId="233" priority="207" stopIfTrue="1">
      <formula>WEEKDAY(V$12)=1</formula>
    </cfRule>
    <cfRule type="expression" dxfId="232" priority="208" stopIfTrue="1">
      <formula>WEEKDAY(V$12)=7</formula>
    </cfRule>
  </conditionalFormatting>
  <conditionalFormatting sqref="AC54">
    <cfRule type="expression" dxfId="231" priority="205" stopIfTrue="1">
      <formula>WEEKDAY(AC$12)=1</formula>
    </cfRule>
    <cfRule type="expression" dxfId="230" priority="206" stopIfTrue="1">
      <formula>WEEKDAY(AC$12)=7</formula>
    </cfRule>
  </conditionalFormatting>
  <conditionalFormatting sqref="AJ12:AJ13">
    <cfRule type="expression" dxfId="229" priority="187" stopIfTrue="1">
      <formula>WEEKDAY(AJ$12)=1</formula>
    </cfRule>
    <cfRule type="expression" dxfId="228" priority="188" stopIfTrue="1">
      <formula>WEEKDAY(AJ$12)=7</formula>
    </cfRule>
  </conditionalFormatting>
  <conditionalFormatting sqref="AJ54">
    <cfRule type="expression" dxfId="227" priority="183" stopIfTrue="1">
      <formula>WEEKDAY(AJ$12)=1</formula>
    </cfRule>
    <cfRule type="expression" dxfId="226" priority="184" stopIfTrue="1">
      <formula>WEEKDAY(AJ$12)=7</formula>
    </cfRule>
  </conditionalFormatting>
  <conditionalFormatting sqref="AE54:AI54">
    <cfRule type="expression" dxfId="225" priority="173" stopIfTrue="1">
      <formula>WEEKDAY(AE$12)=1</formula>
    </cfRule>
    <cfRule type="expression" dxfId="224" priority="174" stopIfTrue="1">
      <formula>WEEKDAY(AE$12)=7</formula>
    </cfRule>
  </conditionalFormatting>
  <conditionalFormatting sqref="J54:N54">
    <cfRule type="expression" dxfId="223" priority="179" stopIfTrue="1">
      <formula>WEEKDAY(J$12)=1</formula>
    </cfRule>
    <cfRule type="expression" dxfId="222" priority="180" stopIfTrue="1">
      <formula>WEEKDAY(J$12)=7</formula>
    </cfRule>
  </conditionalFormatting>
  <conditionalFormatting sqref="Q54:U54">
    <cfRule type="expression" dxfId="221" priority="177" stopIfTrue="1">
      <formula>WEEKDAY(Q$12)=1</formula>
    </cfRule>
    <cfRule type="expression" dxfId="220" priority="178" stopIfTrue="1">
      <formula>WEEKDAY(Q$12)=7</formula>
    </cfRule>
  </conditionalFormatting>
  <conditionalFormatting sqref="X54:AB54">
    <cfRule type="expression" dxfId="219" priority="175" stopIfTrue="1">
      <formula>WEEKDAY(X$12)=1</formula>
    </cfRule>
    <cfRule type="expression" dxfId="218" priority="176" stopIfTrue="1">
      <formula>WEEKDAY(X$12)=7</formula>
    </cfRule>
  </conditionalFormatting>
  <conditionalFormatting sqref="AI15:AJ15">
    <cfRule type="expression" dxfId="217" priority="159" stopIfTrue="1">
      <formula>WEEKDAY(AI$12)=1</formula>
    </cfRule>
    <cfRule type="expression" dxfId="216" priority="160" stopIfTrue="1">
      <formula>WEEKDAY(AI$12)=7</formula>
    </cfRule>
  </conditionalFormatting>
  <conditionalFormatting sqref="H15:K15">
    <cfRule type="expression" dxfId="215" priority="157" stopIfTrue="1">
      <formula>WEEKDAY(H$12)=1</formula>
    </cfRule>
    <cfRule type="expression" dxfId="214" priority="158" stopIfTrue="1">
      <formula>WEEKDAY(H$12)=7</formula>
    </cfRule>
  </conditionalFormatting>
  <conditionalFormatting sqref="R21">
    <cfRule type="expression" dxfId="213" priority="155" stopIfTrue="1">
      <formula>WEEKDAY(R$12)=1</formula>
    </cfRule>
    <cfRule type="expression" dxfId="212" priority="156" stopIfTrue="1">
      <formula>WEEKDAY(R$12)=7</formula>
    </cfRule>
  </conditionalFormatting>
  <conditionalFormatting sqref="M15:R15">
    <cfRule type="expression" dxfId="211" priority="153" stopIfTrue="1">
      <formula>WEEKDAY(M$12)=1</formula>
    </cfRule>
    <cfRule type="expression" dxfId="210" priority="154" stopIfTrue="1">
      <formula>WEEKDAY(M$12)=7</formula>
    </cfRule>
  </conditionalFormatting>
  <conditionalFormatting sqref="T15:Y15">
    <cfRule type="expression" dxfId="209" priority="151" stopIfTrue="1">
      <formula>WEEKDAY(T$12)=1</formula>
    </cfRule>
    <cfRule type="expression" dxfId="208" priority="152" stopIfTrue="1">
      <formula>WEEKDAY(T$12)=7</formula>
    </cfRule>
  </conditionalFormatting>
  <conditionalFormatting sqref="AD15:AF15">
    <cfRule type="expression" dxfId="207" priority="149" stopIfTrue="1">
      <formula>WEEKDAY(AD$12)=1</formula>
    </cfRule>
    <cfRule type="expression" dxfId="206" priority="150" stopIfTrue="1">
      <formula>WEEKDAY(AD$12)=7</formula>
    </cfRule>
  </conditionalFormatting>
  <conditionalFormatting sqref="F14:AJ14">
    <cfRule type="expression" dxfId="205" priority="147" stopIfTrue="1">
      <formula>WEEKDAY(F$12)=1</formula>
    </cfRule>
    <cfRule type="expression" dxfId="204" priority="148" stopIfTrue="1">
      <formula>WEEKDAY(F$12)=7</formula>
    </cfRule>
  </conditionalFormatting>
  <conditionalFormatting sqref="L15">
    <cfRule type="expression" dxfId="203" priority="145" stopIfTrue="1">
      <formula>WEEKDAY(L$12)=1</formula>
    </cfRule>
    <cfRule type="expression" dxfId="202" priority="146" stopIfTrue="1">
      <formula>WEEKDAY(L$12)=7</formula>
    </cfRule>
  </conditionalFormatting>
  <conditionalFormatting sqref="Z15">
    <cfRule type="expression" dxfId="201" priority="143" stopIfTrue="1">
      <formula>WEEKDAY(Z$12)=1</formula>
    </cfRule>
    <cfRule type="expression" dxfId="200" priority="144" stopIfTrue="1">
      <formula>WEEKDAY(Z$12)=7</formula>
    </cfRule>
  </conditionalFormatting>
  <conditionalFormatting sqref="AA15:AC15">
    <cfRule type="expression" dxfId="199" priority="141" stopIfTrue="1">
      <formula>WEEKDAY(AA$12)=1</formula>
    </cfRule>
    <cfRule type="expression" dxfId="198" priority="142" stopIfTrue="1">
      <formula>WEEKDAY(AA$12)=7</formula>
    </cfRule>
  </conditionalFormatting>
  <conditionalFormatting sqref="AG15:AH15">
    <cfRule type="expression" dxfId="197" priority="139" stopIfTrue="1">
      <formula>WEEKDAY(AG$12)=1</formula>
    </cfRule>
    <cfRule type="expression" dxfId="196" priority="140" stopIfTrue="1">
      <formula>WEEKDAY(AG$12)=7</formula>
    </cfRule>
  </conditionalFormatting>
  <conditionalFormatting sqref="S15">
    <cfRule type="expression" dxfId="195" priority="137" stopIfTrue="1">
      <formula>WEEKDAY(S$12)=1</formula>
    </cfRule>
    <cfRule type="expression" dxfId="194" priority="138" stopIfTrue="1">
      <formula>WEEKDAY(S$12)=7</formula>
    </cfRule>
  </conditionalFormatting>
  <conditionalFormatting sqref="Q21">
    <cfRule type="expression" dxfId="193" priority="135" stopIfTrue="1">
      <formula>WEEKDAY(Q$12)=1</formula>
    </cfRule>
    <cfRule type="expression" dxfId="192" priority="136" stopIfTrue="1">
      <formula>WEEKDAY(Q$12)=7</formula>
    </cfRule>
  </conditionalFormatting>
  <conditionalFormatting sqref="F16:AJ16">
    <cfRule type="expression" dxfId="191" priority="133" stopIfTrue="1">
      <formula>WEEKDAY(F$12)=1</formula>
    </cfRule>
    <cfRule type="expression" dxfId="190" priority="134" stopIfTrue="1">
      <formula>WEEKDAY(F$12)=7</formula>
    </cfRule>
  </conditionalFormatting>
  <conditionalFormatting sqref="F18:AJ18">
    <cfRule type="expression" dxfId="189" priority="71" stopIfTrue="1">
      <formula>WEEKDAY(F$12)=1</formula>
    </cfRule>
    <cfRule type="expression" dxfId="188" priority="72" stopIfTrue="1">
      <formula>WEEKDAY(F$12)=7</formula>
    </cfRule>
  </conditionalFormatting>
  <conditionalFormatting sqref="F20:AJ20">
    <cfRule type="expression" dxfId="187" priority="69" stopIfTrue="1">
      <formula>WEEKDAY(F$12)=1</formula>
    </cfRule>
    <cfRule type="expression" dxfId="186" priority="70" stopIfTrue="1">
      <formula>WEEKDAY(F$12)=7</formula>
    </cfRule>
  </conditionalFormatting>
  <conditionalFormatting sqref="F22:AJ22">
    <cfRule type="expression" dxfId="185" priority="67" stopIfTrue="1">
      <formula>WEEKDAY(F$12)=1</formula>
    </cfRule>
    <cfRule type="expression" dxfId="184" priority="68" stopIfTrue="1">
      <formula>WEEKDAY(F$12)=7</formula>
    </cfRule>
  </conditionalFormatting>
  <conditionalFormatting sqref="S29:W29">
    <cfRule type="expression" dxfId="183" priority="65" stopIfTrue="1">
      <formula>WEEKDAY(S$12)=1</formula>
    </cfRule>
    <cfRule type="expression" dxfId="182" priority="66" stopIfTrue="1">
      <formula>WEEKDAY(S$12)=7</formula>
    </cfRule>
  </conditionalFormatting>
  <conditionalFormatting sqref="R29">
    <cfRule type="expression" dxfId="181" priority="63" stopIfTrue="1">
      <formula>WEEKDAY(R$12)=1</formula>
    </cfRule>
    <cfRule type="expression" dxfId="180" priority="64" stopIfTrue="1">
      <formula>WEEKDAY(R$12)=7</formula>
    </cfRule>
  </conditionalFormatting>
  <conditionalFormatting sqref="Q29">
    <cfRule type="expression" dxfId="179" priority="61" stopIfTrue="1">
      <formula>WEEKDAY(Q$12)=1</formula>
    </cfRule>
    <cfRule type="expression" dxfId="178" priority="62" stopIfTrue="1">
      <formula>WEEKDAY(Q$12)=7</formula>
    </cfRule>
  </conditionalFormatting>
  <conditionalFormatting sqref="F24:AJ24">
    <cfRule type="expression" dxfId="177" priority="59" stopIfTrue="1">
      <formula>WEEKDAY(F$12)=1</formula>
    </cfRule>
    <cfRule type="expression" dxfId="176" priority="60" stopIfTrue="1">
      <formula>WEEKDAY(F$12)=7</formula>
    </cfRule>
  </conditionalFormatting>
  <conditionalFormatting sqref="F52:AJ52">
    <cfRule type="expression" dxfId="175" priority="13" stopIfTrue="1">
      <formula>WEEKDAY(F$12)=1</formula>
    </cfRule>
    <cfRule type="expression" dxfId="174" priority="14" stopIfTrue="1">
      <formula>WEEKDAY(F$12)=7</formula>
    </cfRule>
  </conditionalFormatting>
  <conditionalFormatting sqref="F26:AJ26">
    <cfRule type="expression" dxfId="173" priority="57" stopIfTrue="1">
      <formula>WEEKDAY(F$12)=1</formula>
    </cfRule>
    <cfRule type="expression" dxfId="172" priority="58" stopIfTrue="1">
      <formula>WEEKDAY(F$12)=7</formula>
    </cfRule>
  </conditionalFormatting>
  <conditionalFormatting sqref="F28:W28">
    <cfRule type="expression" dxfId="171" priority="55" stopIfTrue="1">
      <formula>WEEKDAY(F$12)=1</formula>
    </cfRule>
    <cfRule type="expression" dxfId="170" priority="56" stopIfTrue="1">
      <formula>WEEKDAY(F$12)=7</formula>
    </cfRule>
  </conditionalFormatting>
  <conditionalFormatting sqref="F30:AJ30">
    <cfRule type="expression" dxfId="169" priority="53" stopIfTrue="1">
      <formula>WEEKDAY(F$12)=1</formula>
    </cfRule>
    <cfRule type="expression" dxfId="168" priority="54" stopIfTrue="1">
      <formula>WEEKDAY(F$12)=7</formula>
    </cfRule>
  </conditionalFormatting>
  <conditionalFormatting sqref="S37:AJ37">
    <cfRule type="expression" dxfId="167" priority="51" stopIfTrue="1">
      <formula>WEEKDAY(S$12)=1</formula>
    </cfRule>
    <cfRule type="expression" dxfId="166" priority="52" stopIfTrue="1">
      <formula>WEEKDAY(S$12)=7</formula>
    </cfRule>
  </conditionalFormatting>
  <conditionalFormatting sqref="R37">
    <cfRule type="expression" dxfId="165" priority="49" stopIfTrue="1">
      <formula>WEEKDAY(R$12)=1</formula>
    </cfRule>
    <cfRule type="expression" dxfId="164" priority="50" stopIfTrue="1">
      <formula>WEEKDAY(R$12)=7</formula>
    </cfRule>
  </conditionalFormatting>
  <conditionalFormatting sqref="Q37">
    <cfRule type="expression" dxfId="163" priority="47" stopIfTrue="1">
      <formula>WEEKDAY(Q$12)=1</formula>
    </cfRule>
    <cfRule type="expression" dxfId="162" priority="48" stopIfTrue="1">
      <formula>WEEKDAY(Q$12)=7</formula>
    </cfRule>
  </conditionalFormatting>
  <conditionalFormatting sqref="F32:AJ32">
    <cfRule type="expression" dxfId="161" priority="45" stopIfTrue="1">
      <formula>WEEKDAY(F$12)=1</formula>
    </cfRule>
    <cfRule type="expression" dxfId="160" priority="46" stopIfTrue="1">
      <formula>WEEKDAY(F$12)=7</formula>
    </cfRule>
  </conditionalFormatting>
  <conditionalFormatting sqref="F34:AJ34">
    <cfRule type="expression" dxfId="159" priority="43" stopIfTrue="1">
      <formula>WEEKDAY(F$12)=1</formula>
    </cfRule>
    <cfRule type="expression" dxfId="158" priority="44" stopIfTrue="1">
      <formula>WEEKDAY(F$12)=7</formula>
    </cfRule>
  </conditionalFormatting>
  <conditionalFormatting sqref="F36:AJ36">
    <cfRule type="expression" dxfId="157" priority="41" stopIfTrue="1">
      <formula>WEEKDAY(F$12)=1</formula>
    </cfRule>
    <cfRule type="expression" dxfId="156" priority="42" stopIfTrue="1">
      <formula>WEEKDAY(F$12)=7</formula>
    </cfRule>
  </conditionalFormatting>
  <conditionalFormatting sqref="F38:AJ38">
    <cfRule type="expression" dxfId="155" priority="39" stopIfTrue="1">
      <formula>WEEKDAY(F$12)=1</formula>
    </cfRule>
    <cfRule type="expression" dxfId="154" priority="40" stopIfTrue="1">
      <formula>WEEKDAY(F$12)=7</formula>
    </cfRule>
  </conditionalFormatting>
  <conditionalFormatting sqref="S45:AJ45">
    <cfRule type="expression" dxfId="153" priority="37" stopIfTrue="1">
      <formula>WEEKDAY(S$12)=1</formula>
    </cfRule>
    <cfRule type="expression" dxfId="152" priority="38" stopIfTrue="1">
      <formula>WEEKDAY(S$12)=7</formula>
    </cfRule>
  </conditionalFormatting>
  <conditionalFormatting sqref="R45">
    <cfRule type="expression" dxfId="151" priority="35" stopIfTrue="1">
      <formula>WEEKDAY(R$12)=1</formula>
    </cfRule>
    <cfRule type="expression" dxfId="150" priority="36" stopIfTrue="1">
      <formula>WEEKDAY(R$12)=7</formula>
    </cfRule>
  </conditionalFormatting>
  <conditionalFormatting sqref="Q45">
    <cfRule type="expression" dxfId="149" priority="33" stopIfTrue="1">
      <formula>WEEKDAY(Q$12)=1</formula>
    </cfRule>
    <cfRule type="expression" dxfId="148" priority="34" stopIfTrue="1">
      <formula>WEEKDAY(Q$12)=7</formula>
    </cfRule>
  </conditionalFormatting>
  <conditionalFormatting sqref="F40:AD40">
    <cfRule type="expression" dxfId="147" priority="31" stopIfTrue="1">
      <formula>WEEKDAY(F$12)=1</formula>
    </cfRule>
    <cfRule type="expression" dxfId="146" priority="32" stopIfTrue="1">
      <formula>WEEKDAY(F$12)=7</formula>
    </cfRule>
  </conditionalFormatting>
  <conditionalFormatting sqref="F42:AJ42">
    <cfRule type="expression" dxfId="145" priority="29" stopIfTrue="1">
      <formula>WEEKDAY(F$12)=1</formula>
    </cfRule>
    <cfRule type="expression" dxfId="144" priority="30" stopIfTrue="1">
      <formula>WEEKDAY(F$12)=7</formula>
    </cfRule>
  </conditionalFormatting>
  <conditionalFormatting sqref="F44:AJ44">
    <cfRule type="expression" dxfId="143" priority="27" stopIfTrue="1">
      <formula>WEEKDAY(F$12)=1</formula>
    </cfRule>
    <cfRule type="expression" dxfId="142" priority="28" stopIfTrue="1">
      <formula>WEEKDAY(F$12)=7</formula>
    </cfRule>
  </conditionalFormatting>
  <conditionalFormatting sqref="F46:AJ46">
    <cfRule type="expression" dxfId="141" priority="25" stopIfTrue="1">
      <formula>WEEKDAY(F$12)=1</formula>
    </cfRule>
    <cfRule type="expression" dxfId="140" priority="26" stopIfTrue="1">
      <formula>WEEKDAY(F$12)=7</formula>
    </cfRule>
  </conditionalFormatting>
  <conditionalFormatting sqref="S51:AJ51">
    <cfRule type="expression" dxfId="139" priority="23" stopIfTrue="1">
      <formula>WEEKDAY(S$12)=1</formula>
    </cfRule>
    <cfRule type="expression" dxfId="138" priority="24" stopIfTrue="1">
      <formula>WEEKDAY(S$12)=7</formula>
    </cfRule>
  </conditionalFormatting>
  <conditionalFormatting sqref="R51">
    <cfRule type="expression" dxfId="137" priority="21" stopIfTrue="1">
      <formula>WEEKDAY(R$12)=1</formula>
    </cfRule>
    <cfRule type="expression" dxfId="136" priority="22" stopIfTrue="1">
      <formula>WEEKDAY(R$12)=7</formula>
    </cfRule>
  </conditionalFormatting>
  <conditionalFormatting sqref="Q51">
    <cfRule type="expression" dxfId="135" priority="19" stopIfTrue="1">
      <formula>WEEKDAY(Q$12)=1</formula>
    </cfRule>
    <cfRule type="expression" dxfId="134" priority="20" stopIfTrue="1">
      <formula>WEEKDAY(Q$12)=7</formula>
    </cfRule>
  </conditionalFormatting>
  <conditionalFormatting sqref="F48:AJ48">
    <cfRule type="expression" dxfId="133" priority="17" stopIfTrue="1">
      <formula>WEEKDAY(F$12)=1</formula>
    </cfRule>
    <cfRule type="expression" dxfId="132" priority="18" stopIfTrue="1">
      <formula>WEEKDAY(F$12)=7</formula>
    </cfRule>
  </conditionalFormatting>
  <conditionalFormatting sqref="F50:AJ50">
    <cfRule type="expression" dxfId="131" priority="15" stopIfTrue="1">
      <formula>WEEKDAY(F$12)=1</formula>
    </cfRule>
    <cfRule type="expression" dxfId="130" priority="16" stopIfTrue="1">
      <formula>WEEKDAY(F$12)=7</formula>
    </cfRule>
  </conditionalFormatting>
  <conditionalFormatting sqref="X29:AB29">
    <cfRule type="expression" dxfId="129" priority="11" stopIfTrue="1">
      <formula>WEEKDAY(X$12)=1</formula>
    </cfRule>
    <cfRule type="expression" dxfId="128" priority="12" stopIfTrue="1">
      <formula>WEEKDAY(X$12)=7</formula>
    </cfRule>
  </conditionalFormatting>
  <conditionalFormatting sqref="X28:AB28">
    <cfRule type="expression" dxfId="127" priority="9" stopIfTrue="1">
      <formula>WEEKDAY(X$12)=1</formula>
    </cfRule>
    <cfRule type="expression" dxfId="126" priority="10" stopIfTrue="1">
      <formula>WEEKDAY(X$12)=7</formula>
    </cfRule>
  </conditionalFormatting>
  <conditionalFormatting sqref="AE41:AI41">
    <cfRule type="expression" dxfId="125" priority="7" stopIfTrue="1">
      <formula>WEEKDAY(AE$12)=1</formula>
    </cfRule>
    <cfRule type="expression" dxfId="124" priority="8" stopIfTrue="1">
      <formula>WEEKDAY(AE$12)=7</formula>
    </cfRule>
  </conditionalFormatting>
  <conditionalFormatting sqref="AE40:AI40">
    <cfRule type="expression" dxfId="123" priority="5" stopIfTrue="1">
      <formula>WEEKDAY(AE$12)=1</formula>
    </cfRule>
    <cfRule type="expression" dxfId="122" priority="6" stopIfTrue="1">
      <formula>WEEKDAY(AE$12)=7</formula>
    </cfRule>
  </conditionalFormatting>
  <conditionalFormatting sqref="F57:AJ60">
    <cfRule type="expression" dxfId="121" priority="1" stopIfTrue="1">
      <formula>WEEKDAY(F$12)=1</formula>
    </cfRule>
    <cfRule type="expression" dxfId="120" priority="2" stopIfTrue="1">
      <formula>WEEKDAY(F$12)=7</formula>
    </cfRule>
  </conditionalFormatting>
  <dataValidations count="3">
    <dataValidation type="list" allowBlank="1" showInputMessage="1" showErrorMessage="1" sqref="D14 D52 D50 D48 D46 D44 D42 D40 D38 D36 D34 D32 D30 D28 D26 D24 D22 D20 D18 D16">
      <formula1>$D$72:$D$87</formula1>
    </dataValidation>
    <dataValidation type="list" allowBlank="1" showInputMessage="1" showErrorMessage="1" sqref="D15 D53 D51 D49 D47 D45 D43 D41 D39 D37 D35 D33 D31 D29 D27 D25 D23 D21 D19 D17">
      <formula1>$E$72:$E$75</formula1>
    </dataValidation>
    <dataValidation type="list" allowBlank="1" showInputMessage="1" showErrorMessage="1" sqref="F14:AJ14 F16:AJ16 F18:AJ18 F20:AJ20 F22:AJ22 F24:AJ24 F26:AJ26 F52:AJ52 F30:AJ30 F32:AJ32 F34:AJ34 F36:AJ36 F38:AJ38 F28:AJ28 F42:AJ42 F44:AJ44 F46:AJ46 F48:AJ48 F50:AJ50 F40:AJ40">
      <formula1>"／,○,△,×,●,　　"</formula1>
    </dataValidation>
  </dataValidations>
  <printOptions horizontalCentered="1" verticalCentered="1"/>
  <pageMargins left="0.51181102362204722" right="0.51181102362204722" top="0.23622047244094491" bottom="0.19685039370078741" header="0.15748031496062992" footer="0.15748031496062992"/>
  <pageSetup paperSize="9" scale="66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V86"/>
  <sheetViews>
    <sheetView showGridLines="0" view="pageBreakPreview" zoomScaleNormal="80" zoomScaleSheetLayoutView="100" workbookViewId="0">
      <selection activeCell="H12" sqref="H12"/>
    </sheetView>
  </sheetViews>
  <sheetFormatPr defaultRowHeight="13.5" x14ac:dyDescent="0.15"/>
  <cols>
    <col min="1" max="1" width="0.625" customWidth="1"/>
    <col min="2" max="2" width="3.625" customWidth="1"/>
    <col min="3" max="3" width="12.625" customWidth="1"/>
    <col min="4" max="4" width="5.5" customWidth="1"/>
    <col min="5" max="5" width="3.875" customWidth="1"/>
    <col min="6" max="36" width="3.625" customWidth="1"/>
    <col min="37" max="42" width="4.625" customWidth="1"/>
    <col min="43" max="43" width="6.625" customWidth="1"/>
    <col min="44" max="44" width="4.625" customWidth="1"/>
    <col min="45" max="45" width="8.625" customWidth="1"/>
    <col min="46" max="46" width="9.25" customWidth="1"/>
    <col min="48" max="48" width="14" style="1" customWidth="1"/>
  </cols>
  <sheetData>
    <row r="1" spans="2:48" ht="3" customHeight="1" x14ac:dyDescent="0.15"/>
    <row r="2" spans="2:48" ht="13.5" customHeight="1" x14ac:dyDescent="0.35">
      <c r="B2" s="13"/>
      <c r="C2" s="13"/>
      <c r="D2" s="13"/>
      <c r="E2" s="13"/>
      <c r="F2" s="76"/>
      <c r="G2" s="76"/>
      <c r="H2" s="76"/>
      <c r="I2" s="76"/>
      <c r="J2" s="76"/>
      <c r="K2" s="76"/>
      <c r="L2" s="76"/>
      <c r="M2" s="15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67"/>
      <c r="Z2" s="167"/>
      <c r="AA2" s="167"/>
      <c r="AB2" s="167"/>
      <c r="AC2" s="252" t="s">
        <v>44</v>
      </c>
      <c r="AD2" s="252"/>
      <c r="AE2" s="252" t="s">
        <v>45</v>
      </c>
      <c r="AF2" s="252"/>
      <c r="AG2" s="252" t="s">
        <v>40</v>
      </c>
      <c r="AH2" s="252"/>
      <c r="AI2" s="252" t="s">
        <v>30</v>
      </c>
      <c r="AJ2" s="252"/>
      <c r="AK2" s="13"/>
      <c r="AL2" s="13"/>
      <c r="AM2" s="15"/>
      <c r="AN2" s="13"/>
      <c r="AO2" s="13"/>
      <c r="AP2" s="13"/>
      <c r="AQ2" s="13"/>
      <c r="AR2" s="13"/>
      <c r="AS2" s="13"/>
      <c r="AT2" s="13"/>
    </row>
    <row r="3" spans="2:48" ht="13.5" customHeight="1" x14ac:dyDescent="0.35">
      <c r="B3" s="16"/>
      <c r="C3" s="13"/>
      <c r="D3" s="13"/>
      <c r="E3" s="13"/>
      <c r="F3" s="76"/>
      <c r="G3" s="76"/>
      <c r="H3" s="76"/>
      <c r="I3" s="76"/>
      <c r="J3" s="76"/>
      <c r="K3" s="76"/>
      <c r="L3" s="76"/>
      <c r="M3" s="15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247" t="s">
        <v>37</v>
      </c>
      <c r="Z3" s="248"/>
      <c r="AA3" s="248"/>
      <c r="AB3" s="249"/>
      <c r="AC3" s="221">
        <f>'5月'!$AC$3</f>
        <v>19</v>
      </c>
      <c r="AD3" s="221"/>
      <c r="AE3" s="221">
        <f>'6月'!$AE$3</f>
        <v>22</v>
      </c>
      <c r="AF3" s="221"/>
      <c r="AG3" s="214">
        <f>COUNTA(F61:AI61)</f>
        <v>19</v>
      </c>
      <c r="AH3" s="214"/>
      <c r="AI3" s="214">
        <f>SUM(AC3:AH3)</f>
        <v>60</v>
      </c>
      <c r="AJ3" s="214"/>
      <c r="AK3" s="13"/>
      <c r="AL3" s="13"/>
      <c r="AM3" s="15"/>
      <c r="AN3" s="13"/>
      <c r="AO3" s="13"/>
      <c r="AP3" s="13"/>
      <c r="AQ3" s="13"/>
      <c r="AR3" s="13"/>
      <c r="AS3" s="13"/>
      <c r="AT3" s="13"/>
    </row>
    <row r="4" spans="2:48" ht="13.5" customHeight="1" x14ac:dyDescent="0.35">
      <c r="B4" s="16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7"/>
      <c r="Q4" s="13"/>
      <c r="R4" s="13"/>
      <c r="S4" s="13"/>
      <c r="T4" s="17"/>
      <c r="U4" s="13"/>
      <c r="V4" s="13"/>
      <c r="W4" s="13"/>
      <c r="X4" s="13"/>
      <c r="Y4" s="247" t="s">
        <v>33</v>
      </c>
      <c r="Z4" s="248"/>
      <c r="AA4" s="248"/>
      <c r="AB4" s="249"/>
      <c r="AC4" s="221">
        <f>'5月'!$AC$4</f>
        <v>115</v>
      </c>
      <c r="AD4" s="221"/>
      <c r="AE4" s="221">
        <f>'6月'!$AE$4</f>
        <v>132</v>
      </c>
      <c r="AF4" s="221"/>
      <c r="AG4" s="214">
        <f>SUM(AG5:AH6)</f>
        <v>115</v>
      </c>
      <c r="AH4" s="214"/>
      <c r="AI4" s="214">
        <f t="shared" ref="AI4:AI5" si="0">SUM(AC4:AH4)</f>
        <v>362</v>
      </c>
      <c r="AJ4" s="214"/>
      <c r="AK4" s="13"/>
      <c r="AL4" s="13"/>
      <c r="AM4" s="15"/>
      <c r="AN4" s="13"/>
      <c r="AO4" s="13"/>
      <c r="AP4" s="13"/>
      <c r="AQ4" s="13"/>
      <c r="AR4" s="13"/>
      <c r="AS4" s="13"/>
      <c r="AT4" s="13"/>
    </row>
    <row r="5" spans="2:48" ht="13.5" customHeight="1" x14ac:dyDescent="0.35">
      <c r="B5" s="16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68"/>
      <c r="Z5" s="247" t="s">
        <v>36</v>
      </c>
      <c r="AA5" s="248"/>
      <c r="AB5" s="249"/>
      <c r="AC5" s="221">
        <f>'5月'!$AC$5</f>
        <v>1</v>
      </c>
      <c r="AD5" s="221"/>
      <c r="AE5" s="221">
        <f>'6月'!$AE$5</f>
        <v>0</v>
      </c>
      <c r="AF5" s="221"/>
      <c r="AG5" s="221">
        <f>AK66</f>
        <v>1</v>
      </c>
      <c r="AH5" s="221"/>
      <c r="AI5" s="214">
        <f t="shared" si="0"/>
        <v>2</v>
      </c>
      <c r="AJ5" s="214"/>
      <c r="AK5" s="154" t="s">
        <v>29</v>
      </c>
      <c r="AL5" s="13"/>
      <c r="AM5" s="15"/>
      <c r="AN5" s="13"/>
      <c r="AO5" s="13"/>
      <c r="AP5" s="13"/>
      <c r="AQ5" s="13"/>
      <c r="AR5" s="13"/>
      <c r="AS5" s="13"/>
      <c r="AT5" s="13"/>
    </row>
    <row r="6" spans="2:48" ht="13.5" customHeight="1" x14ac:dyDescent="0.35">
      <c r="B6" s="16"/>
      <c r="C6" s="17"/>
      <c r="D6" s="17"/>
      <c r="E6" s="17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68"/>
      <c r="Z6" s="247" t="s">
        <v>34</v>
      </c>
      <c r="AA6" s="248"/>
      <c r="AB6" s="249"/>
      <c r="AC6" s="221">
        <f>'5月'!$AC$6</f>
        <v>114</v>
      </c>
      <c r="AD6" s="221"/>
      <c r="AE6" s="221">
        <f>'6月'!$AE$6</f>
        <v>132</v>
      </c>
      <c r="AF6" s="221"/>
      <c r="AG6" s="221">
        <f>AK67</f>
        <v>114</v>
      </c>
      <c r="AH6" s="221"/>
      <c r="AI6" s="214">
        <f>SUM(AC6:AH6)</f>
        <v>360</v>
      </c>
      <c r="AJ6" s="214"/>
      <c r="AK6" s="13"/>
      <c r="AL6" s="13"/>
      <c r="AM6" s="15"/>
      <c r="AN6" s="13"/>
      <c r="AO6" s="13"/>
      <c r="AP6" s="13"/>
      <c r="AQ6" s="13"/>
      <c r="AR6" s="13"/>
      <c r="AS6" s="13"/>
      <c r="AT6" s="13"/>
    </row>
    <row r="7" spans="2:48" ht="12.95" customHeight="1" x14ac:dyDescent="0.5">
      <c r="B7" s="16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9"/>
      <c r="R7" s="19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</row>
    <row r="8" spans="2:48" ht="18" customHeight="1" x14ac:dyDescent="0.35">
      <c r="B8" s="16"/>
      <c r="C8" s="196" t="s">
        <v>77</v>
      </c>
      <c r="D8" s="197"/>
      <c r="E8" s="198"/>
      <c r="F8" s="230"/>
      <c r="G8" s="231"/>
      <c r="H8" s="231"/>
      <c r="I8" s="231"/>
      <c r="J8" s="231"/>
      <c r="K8" s="232"/>
      <c r="L8" s="225">
        <v>45108</v>
      </c>
      <c r="M8" s="225"/>
      <c r="N8" s="225"/>
      <c r="O8" s="225"/>
      <c r="P8" s="225"/>
      <c r="Q8" s="225"/>
      <c r="R8" s="225"/>
      <c r="S8" s="225"/>
      <c r="T8" s="13"/>
      <c r="U8" s="13"/>
      <c r="V8" s="13"/>
      <c r="W8" s="13"/>
      <c r="X8" s="13"/>
      <c r="Y8" s="228" t="s">
        <v>22</v>
      </c>
      <c r="Z8" s="228"/>
      <c r="AA8" s="228"/>
      <c r="AB8" s="228"/>
      <c r="AC8" s="226" t="str">
        <f>AC2</f>
        <v>5月</v>
      </c>
      <c r="AD8" s="226"/>
      <c r="AE8" s="220">
        <f>AC6</f>
        <v>114</v>
      </c>
      <c r="AF8" s="220"/>
      <c r="AG8" s="226" t="str">
        <f>AE2</f>
        <v>6月</v>
      </c>
      <c r="AH8" s="226"/>
      <c r="AI8" s="220">
        <f>AE6</f>
        <v>132</v>
      </c>
      <c r="AJ8" s="220"/>
      <c r="AK8" s="226" t="str">
        <f>AG2</f>
        <v>7月</v>
      </c>
      <c r="AL8" s="226"/>
      <c r="AM8" s="220">
        <f>AG6</f>
        <v>114</v>
      </c>
      <c r="AN8" s="220"/>
      <c r="AO8" s="65"/>
      <c r="AP8" s="240">
        <v>45137</v>
      </c>
      <c r="AQ8" s="240"/>
      <c r="AR8" s="240"/>
      <c r="AS8" s="240"/>
      <c r="AT8" s="153"/>
    </row>
    <row r="9" spans="2:48" ht="18" customHeight="1" x14ac:dyDescent="0.35">
      <c r="B9" s="16"/>
      <c r="C9" s="178" t="s">
        <v>78</v>
      </c>
      <c r="D9" s="179"/>
      <c r="E9" s="180"/>
      <c r="F9" s="169"/>
      <c r="G9" s="170"/>
      <c r="H9" s="170"/>
      <c r="I9" s="170"/>
      <c r="J9" s="170"/>
      <c r="K9" s="171"/>
      <c r="L9" s="166"/>
      <c r="M9" s="166"/>
      <c r="N9" s="166"/>
      <c r="O9" s="166"/>
      <c r="P9" s="166"/>
      <c r="Q9" s="166"/>
      <c r="R9" s="166"/>
      <c r="S9" s="166"/>
      <c r="T9" s="13"/>
      <c r="U9" s="13"/>
      <c r="V9" s="13"/>
      <c r="W9" s="13"/>
      <c r="X9" s="13"/>
      <c r="Y9" s="86"/>
      <c r="Z9" s="86"/>
      <c r="AA9" s="86"/>
      <c r="AB9" s="86"/>
      <c r="AC9" s="185"/>
      <c r="AD9" s="185"/>
      <c r="AE9" s="175"/>
      <c r="AF9" s="175"/>
      <c r="AG9" s="65"/>
      <c r="AH9" s="65"/>
      <c r="AI9" s="67"/>
      <c r="AJ9" s="65"/>
      <c r="AK9" s="13"/>
      <c r="AL9" s="65"/>
      <c r="AM9" s="67"/>
      <c r="AN9" s="67"/>
      <c r="AO9" s="13"/>
      <c r="AP9" s="13"/>
      <c r="AQ9" s="13"/>
      <c r="AR9" s="13"/>
      <c r="AS9" s="13"/>
      <c r="AT9" s="13"/>
    </row>
    <row r="10" spans="2:48" ht="18" customHeight="1" x14ac:dyDescent="0.35">
      <c r="B10" s="16"/>
      <c r="C10" s="181" t="s">
        <v>75</v>
      </c>
      <c r="D10" s="182"/>
      <c r="E10" s="183"/>
      <c r="F10" s="172"/>
      <c r="G10" s="173"/>
      <c r="H10" s="173"/>
      <c r="I10" s="173"/>
      <c r="J10" s="173"/>
      <c r="K10" s="174"/>
      <c r="L10" s="227" t="s">
        <v>15</v>
      </c>
      <c r="M10" s="225"/>
      <c r="N10" s="225"/>
      <c r="O10" s="225"/>
      <c r="P10" s="225"/>
      <c r="Q10" s="225"/>
      <c r="R10" s="244" t="s">
        <v>79</v>
      </c>
      <c r="S10" s="244"/>
      <c r="T10" s="148" t="s">
        <v>5</v>
      </c>
      <c r="U10" s="149" t="s">
        <v>6</v>
      </c>
      <c r="V10" s="149"/>
      <c r="W10" s="148" t="s">
        <v>3</v>
      </c>
      <c r="X10" s="149" t="s">
        <v>4</v>
      </c>
      <c r="Y10" s="149"/>
      <c r="Z10" s="148" t="s">
        <v>66</v>
      </c>
      <c r="AA10" s="149" t="s">
        <v>7</v>
      </c>
      <c r="AB10" s="149"/>
      <c r="AC10" s="148" t="s">
        <v>67</v>
      </c>
      <c r="AD10" s="149" t="s">
        <v>8</v>
      </c>
      <c r="AE10" s="149"/>
      <c r="AF10" s="149" t="s">
        <v>68</v>
      </c>
      <c r="AG10" s="149" t="s">
        <v>69</v>
      </c>
      <c r="AH10" s="149"/>
      <c r="AJ10" s="18"/>
      <c r="AK10" s="18"/>
      <c r="AL10" s="18"/>
      <c r="AM10" s="18"/>
      <c r="AN10" s="215"/>
      <c r="AO10" s="215"/>
      <c r="AP10" s="77"/>
      <c r="AR10" s="18"/>
      <c r="AS10" s="18"/>
      <c r="AT10" s="13"/>
    </row>
    <row r="11" spans="2:48" ht="6" customHeight="1" x14ac:dyDescent="0.35">
      <c r="B11" s="16"/>
      <c r="C11" s="20"/>
      <c r="D11" s="20"/>
      <c r="E11" s="20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2:48" ht="54.95" customHeight="1" x14ac:dyDescent="0.15">
      <c r="B12" s="205" t="s">
        <v>0</v>
      </c>
      <c r="C12" s="223" t="s">
        <v>1</v>
      </c>
      <c r="D12" s="120" t="s">
        <v>73</v>
      </c>
      <c r="E12" s="212"/>
      <c r="F12" s="121">
        <f>$L$8</f>
        <v>45108</v>
      </c>
      <c r="G12" s="121">
        <f>$L$8+1</f>
        <v>45109</v>
      </c>
      <c r="H12" s="121">
        <f>$L$8+2</f>
        <v>45110</v>
      </c>
      <c r="I12" s="121">
        <f>$L$8+3</f>
        <v>45111</v>
      </c>
      <c r="J12" s="121">
        <f>$L$8+4</f>
        <v>45112</v>
      </c>
      <c r="K12" s="121">
        <f>$L$8+5</f>
        <v>45113</v>
      </c>
      <c r="L12" s="121">
        <f>$L$8+6</f>
        <v>45114</v>
      </c>
      <c r="M12" s="121">
        <f>$L$8+7</f>
        <v>45115</v>
      </c>
      <c r="N12" s="145">
        <f>$L$8+8</f>
        <v>45116</v>
      </c>
      <c r="O12" s="121">
        <f>$L$8+9</f>
        <v>45117</v>
      </c>
      <c r="P12" s="121">
        <f>$L$8+10</f>
        <v>45118</v>
      </c>
      <c r="Q12" s="121">
        <f>$L$8+11</f>
        <v>45119</v>
      </c>
      <c r="R12" s="121">
        <f>$L$8+12</f>
        <v>45120</v>
      </c>
      <c r="S12" s="121">
        <f>$L$8+13</f>
        <v>45121</v>
      </c>
      <c r="T12" s="121">
        <f>$L$8+14</f>
        <v>45122</v>
      </c>
      <c r="U12" s="145">
        <f>$L$8+15</f>
        <v>45123</v>
      </c>
      <c r="V12" s="122">
        <f>$L$8+16</f>
        <v>45124</v>
      </c>
      <c r="W12" s="121">
        <f>$L$8+17</f>
        <v>45125</v>
      </c>
      <c r="X12" s="121">
        <f>$L$8+18</f>
        <v>45126</v>
      </c>
      <c r="Y12" s="121">
        <f>$L$8+19</f>
        <v>45127</v>
      </c>
      <c r="Z12" s="121">
        <f>$L$8+20</f>
        <v>45128</v>
      </c>
      <c r="AA12" s="121">
        <f>$L$8+21</f>
        <v>45129</v>
      </c>
      <c r="AB12" s="121">
        <f>$L$8+22</f>
        <v>45130</v>
      </c>
      <c r="AC12" s="121">
        <f>$L$8+23</f>
        <v>45131</v>
      </c>
      <c r="AD12" s="121">
        <f>$L$8+24</f>
        <v>45132</v>
      </c>
      <c r="AE12" s="121">
        <f>$L$8+25</f>
        <v>45133</v>
      </c>
      <c r="AF12" s="121">
        <f>$L$8+26</f>
        <v>45134</v>
      </c>
      <c r="AG12" s="121">
        <f>$L$8+27</f>
        <v>45135</v>
      </c>
      <c r="AH12" s="121">
        <f>$L$8+28</f>
        <v>45136</v>
      </c>
      <c r="AI12" s="121">
        <f>$L$8+29</f>
        <v>45137</v>
      </c>
      <c r="AJ12" s="121">
        <f>$L$8+30</f>
        <v>45138</v>
      </c>
      <c r="AK12" s="209" t="s">
        <v>38</v>
      </c>
      <c r="AL12" s="216" t="s">
        <v>81</v>
      </c>
      <c r="AM12" s="216" t="s">
        <v>82</v>
      </c>
      <c r="AN12" s="216" t="s">
        <v>83</v>
      </c>
      <c r="AO12" s="216" t="s">
        <v>84</v>
      </c>
      <c r="AP12" s="216" t="s">
        <v>85</v>
      </c>
      <c r="AQ12" s="207" t="s">
        <v>19</v>
      </c>
      <c r="AR12" s="234" t="s">
        <v>18</v>
      </c>
      <c r="AS12" s="203" t="s">
        <v>71</v>
      </c>
      <c r="AT12" s="203" t="s">
        <v>72</v>
      </c>
    </row>
    <row r="13" spans="2:48" ht="32.1" customHeight="1" thickBot="1" x14ac:dyDescent="0.2">
      <c r="B13" s="206"/>
      <c r="C13" s="224"/>
      <c r="D13" s="56" t="s">
        <v>74</v>
      </c>
      <c r="E13" s="213"/>
      <c r="F13" s="80">
        <f>WEEKDAY(F12)</f>
        <v>7</v>
      </c>
      <c r="G13" s="80">
        <f t="shared" ref="G13:AJ13" si="1">WEEKDAY(G12)</f>
        <v>1</v>
      </c>
      <c r="H13" s="80">
        <f>WEEKDAY(H12)</f>
        <v>2</v>
      </c>
      <c r="I13" s="80">
        <f>WEEKDAY(I12)</f>
        <v>3</v>
      </c>
      <c r="J13" s="80">
        <f t="shared" si="1"/>
        <v>4</v>
      </c>
      <c r="K13" s="80">
        <f t="shared" si="1"/>
        <v>5</v>
      </c>
      <c r="L13" s="80">
        <f t="shared" si="1"/>
        <v>6</v>
      </c>
      <c r="M13" s="80">
        <f t="shared" si="1"/>
        <v>7</v>
      </c>
      <c r="N13" s="81">
        <f t="shared" si="1"/>
        <v>1</v>
      </c>
      <c r="O13" s="80">
        <f t="shared" si="1"/>
        <v>2</v>
      </c>
      <c r="P13" s="80">
        <f t="shared" si="1"/>
        <v>3</v>
      </c>
      <c r="Q13" s="80">
        <f t="shared" si="1"/>
        <v>4</v>
      </c>
      <c r="R13" s="80">
        <f>WEEKDAY(R12)</f>
        <v>5</v>
      </c>
      <c r="S13" s="80">
        <f>WEEKDAY(S12)</f>
        <v>6</v>
      </c>
      <c r="T13" s="80">
        <f>WEEKDAY(T12)</f>
        <v>7</v>
      </c>
      <c r="U13" s="81">
        <f t="shared" si="1"/>
        <v>1</v>
      </c>
      <c r="V13" s="82">
        <f t="shared" si="1"/>
        <v>2</v>
      </c>
      <c r="W13" s="80">
        <f t="shared" si="1"/>
        <v>3</v>
      </c>
      <c r="X13" s="80">
        <f t="shared" si="1"/>
        <v>4</v>
      </c>
      <c r="Y13" s="80">
        <f t="shared" si="1"/>
        <v>5</v>
      </c>
      <c r="Z13" s="80">
        <f t="shared" si="1"/>
        <v>6</v>
      </c>
      <c r="AA13" s="80">
        <f t="shared" si="1"/>
        <v>7</v>
      </c>
      <c r="AB13" s="80">
        <f t="shared" si="1"/>
        <v>1</v>
      </c>
      <c r="AC13" s="80">
        <f t="shared" si="1"/>
        <v>2</v>
      </c>
      <c r="AD13" s="80">
        <f t="shared" si="1"/>
        <v>3</v>
      </c>
      <c r="AE13" s="80">
        <f t="shared" si="1"/>
        <v>4</v>
      </c>
      <c r="AF13" s="80">
        <f t="shared" si="1"/>
        <v>5</v>
      </c>
      <c r="AG13" s="80">
        <f t="shared" si="1"/>
        <v>6</v>
      </c>
      <c r="AH13" s="80">
        <f t="shared" si="1"/>
        <v>7</v>
      </c>
      <c r="AI13" s="80">
        <f t="shared" si="1"/>
        <v>1</v>
      </c>
      <c r="AJ13" s="80">
        <f t="shared" si="1"/>
        <v>2</v>
      </c>
      <c r="AK13" s="210"/>
      <c r="AL13" s="217"/>
      <c r="AM13" s="217"/>
      <c r="AN13" s="217"/>
      <c r="AO13" s="217"/>
      <c r="AP13" s="217"/>
      <c r="AQ13" s="208"/>
      <c r="AR13" s="235"/>
      <c r="AS13" s="233"/>
      <c r="AT13" s="204"/>
    </row>
    <row r="14" spans="2:48" ht="15" customHeight="1" thickTop="1" x14ac:dyDescent="0.35">
      <c r="B14" s="211">
        <v>1</v>
      </c>
      <c r="C14" s="202"/>
      <c r="D14" s="24"/>
      <c r="E14" s="134" t="s">
        <v>2</v>
      </c>
      <c r="F14" s="117"/>
      <c r="G14" s="25"/>
      <c r="H14" s="25"/>
      <c r="I14" s="25"/>
      <c r="J14" s="25"/>
      <c r="K14" s="25"/>
      <c r="L14" s="25"/>
      <c r="M14" s="25"/>
      <c r="N14" s="25" t="s">
        <v>70</v>
      </c>
      <c r="O14" s="117"/>
      <c r="P14" s="25"/>
      <c r="Q14" s="25"/>
      <c r="R14" s="25"/>
      <c r="S14" s="25"/>
      <c r="T14" s="25"/>
      <c r="U14" s="25"/>
      <c r="V14" s="26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46">
        <f>$AG$3</f>
        <v>19</v>
      </c>
      <c r="AL14" s="47">
        <f>COUNTIF(F14:AJ14,"○")</f>
        <v>0</v>
      </c>
      <c r="AM14" s="48">
        <f>COUNTIF(F14:AJ14,"／")+SUM(AN14:AP14)</f>
        <v>0</v>
      </c>
      <c r="AN14" s="47">
        <f>COUNTIF(F14:AJ14,"×")</f>
        <v>0</v>
      </c>
      <c r="AO14" s="47">
        <f>COUNTIF(F14:AJ14,"△")</f>
        <v>0</v>
      </c>
      <c r="AP14" s="47">
        <f>COUNTIF(F14:AJ14,"●")</f>
        <v>0</v>
      </c>
      <c r="AQ14" s="53"/>
      <c r="AR14" s="53"/>
      <c r="AS14" s="78"/>
      <c r="AT14" s="69"/>
      <c r="AV14" s="9"/>
    </row>
    <row r="15" spans="2:48" ht="15" customHeight="1" x14ac:dyDescent="0.35">
      <c r="B15" s="186"/>
      <c r="C15" s="177"/>
      <c r="D15" s="29"/>
      <c r="E15" s="135" t="s">
        <v>16</v>
      </c>
      <c r="F15" s="129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49"/>
      <c r="AL15" s="50"/>
      <c r="AM15" s="50"/>
      <c r="AN15" s="50"/>
      <c r="AO15" s="50"/>
      <c r="AP15" s="50"/>
      <c r="AQ15" s="75">
        <f>$AK$60-AR15</f>
        <v>114</v>
      </c>
      <c r="AR15" s="83">
        <f>SUM(F15:AJ15)</f>
        <v>0</v>
      </c>
      <c r="AS15" s="111">
        <f>AQ15/$AK$60</f>
        <v>1</v>
      </c>
      <c r="AT15" s="71">
        <f>('5月'!AQ15+'6月'!AQ15+'7月'!AQ15)/($AC$6+$AE$6+$AG$6)</f>
        <v>1</v>
      </c>
      <c r="AV15" s="9"/>
    </row>
    <row r="16" spans="2:48" ht="15" customHeight="1" x14ac:dyDescent="0.35">
      <c r="B16" s="186">
        <v>2</v>
      </c>
      <c r="C16" s="177"/>
      <c r="D16" s="32"/>
      <c r="E16" s="136" t="s">
        <v>2</v>
      </c>
      <c r="F16" s="130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4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51">
        <f>$AG$3</f>
        <v>19</v>
      </c>
      <c r="AL16" s="52">
        <f>COUNTIF(F16:AJ16,"○")</f>
        <v>0</v>
      </c>
      <c r="AM16" s="53">
        <f>COUNTIF(F16:AJ16,"／")+SUM(AN16:AP16)</f>
        <v>0</v>
      </c>
      <c r="AN16" s="52">
        <f>COUNTIF(F16:AJ16,"×")</f>
        <v>0</v>
      </c>
      <c r="AO16" s="52">
        <f>COUNTIF(F16:AJ16,"△")</f>
        <v>0</v>
      </c>
      <c r="AP16" s="52">
        <f>COUNTIF(F16:AJ16,"●")</f>
        <v>0</v>
      </c>
      <c r="AQ16" s="53"/>
      <c r="AR16" s="53"/>
      <c r="AS16" s="112"/>
      <c r="AT16" s="69"/>
      <c r="AV16" s="9"/>
    </row>
    <row r="17" spans="2:48" ht="15" customHeight="1" x14ac:dyDescent="0.35">
      <c r="B17" s="186"/>
      <c r="C17" s="177"/>
      <c r="D17" s="29"/>
      <c r="E17" s="135" t="s">
        <v>17</v>
      </c>
      <c r="F17" s="131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6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49"/>
      <c r="AL17" s="54"/>
      <c r="AM17" s="54"/>
      <c r="AN17" s="54"/>
      <c r="AO17" s="54"/>
      <c r="AP17" s="54"/>
      <c r="AQ17" s="75">
        <f>$AK$60-AR17</f>
        <v>114</v>
      </c>
      <c r="AR17" s="83">
        <f>SUM(F17:AJ17)</f>
        <v>0</v>
      </c>
      <c r="AS17" s="111">
        <f>AQ17/$AK$60</f>
        <v>1</v>
      </c>
      <c r="AT17" s="71">
        <f>('5月'!AQ17+'6月'!AQ17+'7月'!AQ17)/($AC$6+$AE$6+$AG$6)</f>
        <v>1</v>
      </c>
      <c r="AV17" s="9"/>
    </row>
    <row r="18" spans="2:48" ht="15" customHeight="1" x14ac:dyDescent="0.35">
      <c r="B18" s="186">
        <v>3</v>
      </c>
      <c r="C18" s="177"/>
      <c r="D18" s="32"/>
      <c r="E18" s="137" t="s">
        <v>2</v>
      </c>
      <c r="F18" s="130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4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51">
        <f>$AG$3</f>
        <v>19</v>
      </c>
      <c r="AL18" s="52">
        <f>COUNTIF(F18:AJ18,"○")</f>
        <v>0</v>
      </c>
      <c r="AM18" s="53">
        <f>COUNTIF(F18:AJ18,"／")+SUM(AN18:AP18)</f>
        <v>0</v>
      </c>
      <c r="AN18" s="52">
        <f>COUNTIF(F18:AJ18,"×")</f>
        <v>0</v>
      </c>
      <c r="AO18" s="52">
        <f>COUNTIF(F18:AJ18,"△")</f>
        <v>0</v>
      </c>
      <c r="AP18" s="52">
        <f>COUNTIF(F18:AJ18,"●")</f>
        <v>0</v>
      </c>
      <c r="AQ18" s="53"/>
      <c r="AR18" s="53"/>
      <c r="AS18" s="112"/>
      <c r="AT18" s="69"/>
      <c r="AV18" s="9"/>
    </row>
    <row r="19" spans="2:48" ht="15" customHeight="1" x14ac:dyDescent="0.35">
      <c r="B19" s="186"/>
      <c r="C19" s="177"/>
      <c r="D19" s="29"/>
      <c r="E19" s="135" t="s">
        <v>17</v>
      </c>
      <c r="F19" s="129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49"/>
      <c r="AL19" s="54"/>
      <c r="AM19" s="54"/>
      <c r="AN19" s="54"/>
      <c r="AO19" s="54"/>
      <c r="AP19" s="54"/>
      <c r="AQ19" s="75">
        <f>$AK$60-AR19</f>
        <v>114</v>
      </c>
      <c r="AR19" s="83">
        <f>SUM(F19:AJ19)</f>
        <v>0</v>
      </c>
      <c r="AS19" s="111">
        <f>AQ19/$AK$60</f>
        <v>1</v>
      </c>
      <c r="AT19" s="71">
        <f>('5月'!AQ19+'6月'!AQ19+'7月'!AQ19)/($AC$6+$AE$6+$AG$6)</f>
        <v>1</v>
      </c>
      <c r="AV19" s="9"/>
    </row>
    <row r="20" spans="2:48" ht="15" customHeight="1" x14ac:dyDescent="0.35">
      <c r="B20" s="186">
        <v>4</v>
      </c>
      <c r="C20" s="177"/>
      <c r="D20" s="32"/>
      <c r="E20" s="136" t="s">
        <v>2</v>
      </c>
      <c r="F20" s="130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4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51">
        <f>$AG$3</f>
        <v>19</v>
      </c>
      <c r="AL20" s="52">
        <f>COUNTIF(F20:AJ20,"○")</f>
        <v>0</v>
      </c>
      <c r="AM20" s="53">
        <f>COUNTIF(F20:AJ20,"／")+SUM(AN20:AP20)</f>
        <v>0</v>
      </c>
      <c r="AN20" s="52">
        <f>COUNTIF(F20:AJ20,"×")</f>
        <v>0</v>
      </c>
      <c r="AO20" s="52">
        <f>COUNTIF(F20:AJ20,"△")</f>
        <v>0</v>
      </c>
      <c r="AP20" s="52">
        <f>COUNTIF(F20:AJ20,"●")</f>
        <v>0</v>
      </c>
      <c r="AQ20" s="53"/>
      <c r="AR20" s="53"/>
      <c r="AS20" s="112"/>
      <c r="AT20" s="69"/>
      <c r="AV20" s="9"/>
    </row>
    <row r="21" spans="2:48" ht="15" customHeight="1" x14ac:dyDescent="0.35">
      <c r="B21" s="186"/>
      <c r="C21" s="177"/>
      <c r="D21" s="29"/>
      <c r="E21" s="135" t="s">
        <v>16</v>
      </c>
      <c r="F21" s="131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6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49"/>
      <c r="AL21" s="54"/>
      <c r="AM21" s="54"/>
      <c r="AN21" s="54"/>
      <c r="AO21" s="54"/>
      <c r="AP21" s="54"/>
      <c r="AQ21" s="75">
        <f>$AK$60-AR21</f>
        <v>114</v>
      </c>
      <c r="AR21" s="83">
        <f>SUM(F21:AJ21)</f>
        <v>0</v>
      </c>
      <c r="AS21" s="111">
        <f>AQ21/$AK$60</f>
        <v>1</v>
      </c>
      <c r="AT21" s="71">
        <f>('5月'!AQ21+'6月'!AQ21+'7月'!AQ21)/($AC$6+$AE$6+$AG$6)</f>
        <v>1</v>
      </c>
      <c r="AU21" s="12"/>
      <c r="AV21" s="9"/>
    </row>
    <row r="22" spans="2:48" ht="15" customHeight="1" x14ac:dyDescent="0.35">
      <c r="B22" s="186">
        <v>5</v>
      </c>
      <c r="C22" s="177"/>
      <c r="D22" s="32"/>
      <c r="E22" s="137" t="s">
        <v>2</v>
      </c>
      <c r="F22" s="130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4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51">
        <f>$AG$3</f>
        <v>19</v>
      </c>
      <c r="AL22" s="52">
        <f>COUNTIF(F22:AJ22,"○")</f>
        <v>0</v>
      </c>
      <c r="AM22" s="53">
        <f>COUNTIF(F22:AJ22,"／")+SUM(AN22:AP22)</f>
        <v>0</v>
      </c>
      <c r="AN22" s="52">
        <f>COUNTIF(F22:AJ22,"×")</f>
        <v>0</v>
      </c>
      <c r="AO22" s="52">
        <f>COUNTIF(F22:AJ22,"△")</f>
        <v>0</v>
      </c>
      <c r="AP22" s="52">
        <f>COUNTIF(F22:AJ22,"●")</f>
        <v>0</v>
      </c>
      <c r="AQ22" s="53"/>
      <c r="AR22" s="53"/>
      <c r="AS22" s="112"/>
      <c r="AT22" s="69"/>
      <c r="AV22" s="9"/>
    </row>
    <row r="23" spans="2:48" ht="15" customHeight="1" x14ac:dyDescent="0.35">
      <c r="B23" s="186"/>
      <c r="C23" s="177"/>
      <c r="D23" s="29"/>
      <c r="E23" s="135" t="s">
        <v>16</v>
      </c>
      <c r="F23" s="131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6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49"/>
      <c r="AL23" s="54"/>
      <c r="AM23" s="54"/>
      <c r="AN23" s="54"/>
      <c r="AO23" s="54"/>
      <c r="AP23" s="54"/>
      <c r="AQ23" s="75">
        <f>$AK$60-AR23</f>
        <v>114</v>
      </c>
      <c r="AR23" s="83">
        <f>SUM(F23:AJ23)</f>
        <v>0</v>
      </c>
      <c r="AS23" s="111">
        <f>AQ23/$AK$60</f>
        <v>1</v>
      </c>
      <c r="AT23" s="71">
        <f>('5月'!AQ23+'6月'!AQ23+'7月'!AQ23)/($AC$6+$AE$6+$AG$6)</f>
        <v>1</v>
      </c>
      <c r="AV23" s="9"/>
    </row>
    <row r="24" spans="2:48" ht="15" customHeight="1" x14ac:dyDescent="0.35">
      <c r="B24" s="184">
        <v>6</v>
      </c>
      <c r="C24" s="177"/>
      <c r="D24" s="32"/>
      <c r="E24" s="138" t="s">
        <v>2</v>
      </c>
      <c r="F24" s="130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4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51">
        <f>$AG$3</f>
        <v>19</v>
      </c>
      <c r="AL24" s="52">
        <f>COUNTIF(F24:AJ24,"○")</f>
        <v>0</v>
      </c>
      <c r="AM24" s="53">
        <f>COUNTIF(F24:AJ24,"／")+SUM(AN24:AP24)</f>
        <v>0</v>
      </c>
      <c r="AN24" s="52">
        <f>COUNTIF(F24:AJ24,"×")</f>
        <v>0</v>
      </c>
      <c r="AO24" s="52">
        <f>COUNTIF(F24:AJ24,"△")</f>
        <v>0</v>
      </c>
      <c r="AP24" s="52">
        <f>COUNTIF(F24:AJ24,"●")</f>
        <v>0</v>
      </c>
      <c r="AQ24" s="53"/>
      <c r="AR24" s="53"/>
      <c r="AS24" s="112"/>
      <c r="AT24" s="69"/>
      <c r="AV24" s="9"/>
    </row>
    <row r="25" spans="2:48" ht="15" customHeight="1" x14ac:dyDescent="0.35">
      <c r="B25" s="184"/>
      <c r="C25" s="177"/>
      <c r="D25" s="29"/>
      <c r="E25" s="139" t="s">
        <v>16</v>
      </c>
      <c r="F25" s="131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49"/>
      <c r="AL25" s="54"/>
      <c r="AM25" s="54"/>
      <c r="AN25" s="54"/>
      <c r="AO25" s="54"/>
      <c r="AP25" s="54"/>
      <c r="AQ25" s="75">
        <f>$AK$60-AR25</f>
        <v>114</v>
      </c>
      <c r="AR25" s="83">
        <f>SUM(F25:AJ25)</f>
        <v>0</v>
      </c>
      <c r="AS25" s="111">
        <f>AQ25/$AK$60</f>
        <v>1</v>
      </c>
      <c r="AT25" s="71">
        <f>('5月'!AQ25+'6月'!AQ25+'7月'!AQ25)/($AC$6+$AE$6+$AG$6)</f>
        <v>1</v>
      </c>
      <c r="AV25" s="9"/>
    </row>
    <row r="26" spans="2:48" ht="15" customHeight="1" x14ac:dyDescent="0.35">
      <c r="B26" s="186">
        <v>7</v>
      </c>
      <c r="C26" s="177"/>
      <c r="D26" s="32"/>
      <c r="E26" s="140" t="s">
        <v>2</v>
      </c>
      <c r="F26" s="130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4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1">
        <f>$AG$3</f>
        <v>19</v>
      </c>
      <c r="AL26" s="52">
        <f>COUNTIF(F26:AJ26,"○")</f>
        <v>0</v>
      </c>
      <c r="AM26" s="53">
        <f>COUNTIF(F26:AJ26,"／")+SUM(AN26:AP26)</f>
        <v>0</v>
      </c>
      <c r="AN26" s="52">
        <f>COUNTIF(F26:AJ26,"×")</f>
        <v>0</v>
      </c>
      <c r="AO26" s="52">
        <f>COUNTIF(F26:AJ26,"△")</f>
        <v>0</v>
      </c>
      <c r="AP26" s="52">
        <f>COUNTIF(F26:AJ26,"●")</f>
        <v>0</v>
      </c>
      <c r="AQ26" s="53"/>
      <c r="AR26" s="53"/>
      <c r="AS26" s="112"/>
      <c r="AT26" s="69"/>
      <c r="AV26" s="9"/>
    </row>
    <row r="27" spans="2:48" ht="15" customHeight="1" x14ac:dyDescent="0.35">
      <c r="B27" s="186"/>
      <c r="C27" s="177"/>
      <c r="D27" s="29"/>
      <c r="E27" s="139" t="s">
        <v>16</v>
      </c>
      <c r="F27" s="129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9"/>
      <c r="AL27" s="54"/>
      <c r="AM27" s="54"/>
      <c r="AN27" s="54"/>
      <c r="AO27" s="54"/>
      <c r="AP27" s="54"/>
      <c r="AQ27" s="75">
        <f>$AK$60-AR27</f>
        <v>114</v>
      </c>
      <c r="AR27" s="83">
        <f>SUM(F27:AJ27)</f>
        <v>0</v>
      </c>
      <c r="AS27" s="111">
        <f>AQ27/$AK$60</f>
        <v>1</v>
      </c>
      <c r="AT27" s="71">
        <f>('5月'!AQ27+'6月'!AQ27+'7月'!AQ27)/($AC$6+$AE$6+$AG$6)</f>
        <v>1</v>
      </c>
      <c r="AV27" s="9"/>
    </row>
    <row r="28" spans="2:48" ht="15" customHeight="1" x14ac:dyDescent="0.35">
      <c r="B28" s="186">
        <v>8</v>
      </c>
      <c r="C28" s="177"/>
      <c r="D28" s="32"/>
      <c r="E28" s="136" t="s">
        <v>2</v>
      </c>
      <c r="F28" s="130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4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51">
        <f>$AG$3</f>
        <v>19</v>
      </c>
      <c r="AL28" s="52">
        <f>COUNTIF(F28:AJ28,"○")</f>
        <v>0</v>
      </c>
      <c r="AM28" s="53">
        <f>COUNTIF(F28:AJ28,"／")+SUM(AN28:AP28)</f>
        <v>0</v>
      </c>
      <c r="AN28" s="52">
        <f>COUNTIF(F28:AJ28,"×")</f>
        <v>0</v>
      </c>
      <c r="AO28" s="52">
        <f>COUNTIF(F28:AJ28,"△")</f>
        <v>0</v>
      </c>
      <c r="AP28" s="52">
        <f>COUNTIF(F28:AJ28,"●")</f>
        <v>0</v>
      </c>
      <c r="AQ28" s="53"/>
      <c r="AR28" s="53"/>
      <c r="AS28" s="112"/>
      <c r="AT28" s="69"/>
      <c r="AV28" s="9"/>
    </row>
    <row r="29" spans="2:48" ht="15" customHeight="1" x14ac:dyDescent="0.35">
      <c r="B29" s="186"/>
      <c r="C29" s="177"/>
      <c r="D29" s="29"/>
      <c r="E29" s="135" t="s">
        <v>16</v>
      </c>
      <c r="F29" s="131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6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49"/>
      <c r="AL29" s="54"/>
      <c r="AM29" s="54"/>
      <c r="AN29" s="54"/>
      <c r="AO29" s="54"/>
      <c r="AP29" s="54"/>
      <c r="AQ29" s="75">
        <f>$AK$60-AR29</f>
        <v>114</v>
      </c>
      <c r="AR29" s="83">
        <f>SUM(F29:AJ29)</f>
        <v>0</v>
      </c>
      <c r="AS29" s="111">
        <f>AQ29/$AK$60</f>
        <v>1</v>
      </c>
      <c r="AT29" s="71">
        <f>('5月'!AQ29+'6月'!AQ29+'7月'!AQ29)/($AC$6+$AE$6+$AG$6)</f>
        <v>1</v>
      </c>
      <c r="AV29" s="9"/>
    </row>
    <row r="30" spans="2:48" ht="15" customHeight="1" x14ac:dyDescent="0.35">
      <c r="B30" s="186">
        <v>9</v>
      </c>
      <c r="C30" s="177"/>
      <c r="D30" s="32"/>
      <c r="E30" s="137" t="s">
        <v>2</v>
      </c>
      <c r="F30" s="130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4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51">
        <f>$AG$3</f>
        <v>19</v>
      </c>
      <c r="AL30" s="52">
        <f>COUNTIF(F30:AJ30,"○")</f>
        <v>0</v>
      </c>
      <c r="AM30" s="53">
        <f>COUNTIF(F30:AJ30,"／")+SUM(AN30:AP30)</f>
        <v>0</v>
      </c>
      <c r="AN30" s="52">
        <f>COUNTIF(F30:AJ30,"×")</f>
        <v>0</v>
      </c>
      <c r="AO30" s="52">
        <f>COUNTIF(F30:AJ30,"△")</f>
        <v>0</v>
      </c>
      <c r="AP30" s="52">
        <f>COUNTIF(F30:AJ30,"●")</f>
        <v>0</v>
      </c>
      <c r="AQ30" s="53"/>
      <c r="AR30" s="53"/>
      <c r="AS30" s="112"/>
      <c r="AT30" s="69"/>
      <c r="AV30" s="9"/>
    </row>
    <row r="31" spans="2:48" ht="15" customHeight="1" x14ac:dyDescent="0.35">
      <c r="B31" s="186"/>
      <c r="C31" s="177"/>
      <c r="D31" s="29"/>
      <c r="E31" s="135" t="s">
        <v>16</v>
      </c>
      <c r="F31" s="131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6"/>
      <c r="W31" s="35"/>
      <c r="X31" s="35"/>
      <c r="Y31" s="35"/>
      <c r="Z31" s="35"/>
      <c r="AA31" s="35"/>
      <c r="AB31" s="35"/>
      <c r="AC31" s="30"/>
      <c r="AD31" s="30"/>
      <c r="AE31" s="30"/>
      <c r="AF31" s="30"/>
      <c r="AG31" s="30"/>
      <c r="AH31" s="35"/>
      <c r="AI31" s="35"/>
      <c r="AJ31" s="35"/>
      <c r="AK31" s="49"/>
      <c r="AL31" s="54"/>
      <c r="AM31" s="54"/>
      <c r="AN31" s="54"/>
      <c r="AO31" s="54"/>
      <c r="AP31" s="54"/>
      <c r="AQ31" s="75">
        <f>$AK$60-AR31</f>
        <v>114</v>
      </c>
      <c r="AR31" s="83">
        <f>SUM(F31:AJ31)</f>
        <v>0</v>
      </c>
      <c r="AS31" s="111">
        <f>AQ31/$AK$60</f>
        <v>1</v>
      </c>
      <c r="AT31" s="71">
        <f>('5月'!AQ31+'6月'!AQ31+'7月'!AQ31)/($AC$6+$AE$6+$AG$6)</f>
        <v>1</v>
      </c>
      <c r="AV31" s="9"/>
    </row>
    <row r="32" spans="2:48" ht="15" customHeight="1" x14ac:dyDescent="0.35">
      <c r="B32" s="186">
        <v>10</v>
      </c>
      <c r="C32" s="177"/>
      <c r="D32" s="32"/>
      <c r="E32" s="136" t="s">
        <v>2</v>
      </c>
      <c r="F32" s="130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4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51">
        <f>$AG$3</f>
        <v>19</v>
      </c>
      <c r="AL32" s="52">
        <f>COUNTIF(F32:AJ32,"○")</f>
        <v>0</v>
      </c>
      <c r="AM32" s="53">
        <f>COUNTIF(F32:AJ32,"／")+SUM(AN32:AP32)</f>
        <v>0</v>
      </c>
      <c r="AN32" s="52">
        <f>COUNTIF(F32:AJ32,"×")</f>
        <v>0</v>
      </c>
      <c r="AO32" s="52">
        <f>COUNTIF(F32:AJ32,"△")</f>
        <v>0</v>
      </c>
      <c r="AP32" s="52">
        <f>COUNTIF(F32:AJ32,"●")</f>
        <v>0</v>
      </c>
      <c r="AQ32" s="53"/>
      <c r="AR32" s="53"/>
      <c r="AS32" s="112"/>
      <c r="AT32" s="69"/>
      <c r="AV32" s="9"/>
    </row>
    <row r="33" spans="2:48" ht="15" customHeight="1" x14ac:dyDescent="0.35">
      <c r="B33" s="186"/>
      <c r="C33" s="177"/>
      <c r="D33" s="29"/>
      <c r="E33" s="135" t="s">
        <v>16</v>
      </c>
      <c r="F33" s="131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6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49"/>
      <c r="AL33" s="54"/>
      <c r="AM33" s="54"/>
      <c r="AN33" s="54"/>
      <c r="AO33" s="54"/>
      <c r="AP33" s="54"/>
      <c r="AQ33" s="75">
        <f>$AK$60-AR33</f>
        <v>114</v>
      </c>
      <c r="AR33" s="83">
        <f>SUM(F33:AJ33)</f>
        <v>0</v>
      </c>
      <c r="AS33" s="111">
        <f>AQ33/$AK$60</f>
        <v>1</v>
      </c>
      <c r="AT33" s="71">
        <f>('5月'!AQ33+'6月'!AQ33+'7月'!AQ33)/($AC$6+$AE$6+$AG$6)</f>
        <v>1</v>
      </c>
      <c r="AV33" s="9"/>
    </row>
    <row r="34" spans="2:48" ht="15" customHeight="1" x14ac:dyDescent="0.35">
      <c r="B34" s="186">
        <v>11</v>
      </c>
      <c r="C34" s="177"/>
      <c r="D34" s="32"/>
      <c r="E34" s="137" t="s">
        <v>2</v>
      </c>
      <c r="F34" s="130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4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51">
        <f>$AG$3</f>
        <v>19</v>
      </c>
      <c r="AL34" s="52">
        <f>COUNTIF(F34:AJ34,"○")</f>
        <v>0</v>
      </c>
      <c r="AM34" s="53">
        <f>COUNTIF(F34:AJ34,"／")+SUM(AN34:AP34)</f>
        <v>0</v>
      </c>
      <c r="AN34" s="52">
        <f>COUNTIF(F34:AJ34,"×")</f>
        <v>0</v>
      </c>
      <c r="AO34" s="52">
        <f>COUNTIF(F34:AJ34,"△")</f>
        <v>0</v>
      </c>
      <c r="AP34" s="52">
        <f>COUNTIF(F34:AJ34,"●")</f>
        <v>0</v>
      </c>
      <c r="AQ34" s="53"/>
      <c r="AR34" s="53"/>
      <c r="AS34" s="112"/>
      <c r="AT34" s="69"/>
      <c r="AV34" s="9"/>
    </row>
    <row r="35" spans="2:48" ht="15" customHeight="1" x14ac:dyDescent="0.35">
      <c r="B35" s="186"/>
      <c r="C35" s="177"/>
      <c r="D35" s="29"/>
      <c r="E35" s="135" t="s">
        <v>16</v>
      </c>
      <c r="F35" s="129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1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49"/>
      <c r="AL35" s="54"/>
      <c r="AM35" s="54"/>
      <c r="AN35" s="54"/>
      <c r="AO35" s="54"/>
      <c r="AP35" s="54"/>
      <c r="AQ35" s="75">
        <f>$AK$60-AR35</f>
        <v>114</v>
      </c>
      <c r="AR35" s="83">
        <f>SUM(F35:AJ35)</f>
        <v>0</v>
      </c>
      <c r="AS35" s="111">
        <f>AQ35/$AK$60</f>
        <v>1</v>
      </c>
      <c r="AT35" s="71">
        <f>('5月'!AQ35+'6月'!AQ35+'7月'!AQ35)/($AC$6+$AE$6+$AG$6)</f>
        <v>1</v>
      </c>
      <c r="AV35" s="9"/>
    </row>
    <row r="36" spans="2:48" ht="15" customHeight="1" x14ac:dyDescent="0.35">
      <c r="B36" s="186">
        <v>12</v>
      </c>
      <c r="C36" s="177"/>
      <c r="D36" s="32"/>
      <c r="E36" s="136" t="s">
        <v>2</v>
      </c>
      <c r="F36" s="130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4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51">
        <f>$AG$3</f>
        <v>19</v>
      </c>
      <c r="AL36" s="52">
        <f>COUNTIF(F36:AJ36,"○")</f>
        <v>0</v>
      </c>
      <c r="AM36" s="53">
        <f>COUNTIF(F36:AJ36,"／")+SUM(AN36:AP36)</f>
        <v>0</v>
      </c>
      <c r="AN36" s="52">
        <f>COUNTIF(F36:AJ36,"×")</f>
        <v>0</v>
      </c>
      <c r="AO36" s="52">
        <f>COUNTIF(F36:AJ36,"△")</f>
        <v>0</v>
      </c>
      <c r="AP36" s="52">
        <f>COUNTIF(F36:AJ36,"●")</f>
        <v>0</v>
      </c>
      <c r="AQ36" s="53"/>
      <c r="AR36" s="53"/>
      <c r="AS36" s="112"/>
      <c r="AT36" s="69"/>
      <c r="AV36" s="9"/>
    </row>
    <row r="37" spans="2:48" ht="15" customHeight="1" x14ac:dyDescent="0.35">
      <c r="B37" s="186"/>
      <c r="C37" s="177"/>
      <c r="D37" s="29"/>
      <c r="E37" s="141" t="s">
        <v>16</v>
      </c>
      <c r="F37" s="131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6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49"/>
      <c r="AL37" s="54"/>
      <c r="AM37" s="54"/>
      <c r="AN37" s="54"/>
      <c r="AO37" s="54"/>
      <c r="AP37" s="54"/>
      <c r="AQ37" s="75">
        <f>$AK$60-AR37</f>
        <v>114</v>
      </c>
      <c r="AR37" s="83">
        <f>SUM(F37:AJ37)</f>
        <v>0</v>
      </c>
      <c r="AS37" s="111">
        <f>AQ37/$AK$60</f>
        <v>1</v>
      </c>
      <c r="AT37" s="71">
        <f>('5月'!AQ37+'6月'!AQ37+'7月'!AQ37)/($AC$6+$AE$6+$AG$6)</f>
        <v>1</v>
      </c>
      <c r="AV37" s="9"/>
    </row>
    <row r="38" spans="2:48" ht="15" customHeight="1" x14ac:dyDescent="0.35">
      <c r="B38" s="186">
        <v>13</v>
      </c>
      <c r="C38" s="177"/>
      <c r="D38" s="32"/>
      <c r="E38" s="136" t="s">
        <v>2</v>
      </c>
      <c r="F38" s="130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4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51">
        <f>$AG$3</f>
        <v>19</v>
      </c>
      <c r="AL38" s="52">
        <f>COUNTIF(F38:AJ38,"○")</f>
        <v>0</v>
      </c>
      <c r="AM38" s="53">
        <f>COUNTIF(F38:AJ38,"／")+SUM(AN38:AP38)</f>
        <v>0</v>
      </c>
      <c r="AN38" s="52">
        <f>COUNTIF(F38:AJ38,"×")</f>
        <v>0</v>
      </c>
      <c r="AO38" s="52">
        <f>COUNTIF(F38:AJ38,"△")</f>
        <v>0</v>
      </c>
      <c r="AP38" s="52">
        <f>COUNTIF(F38:AJ38,"●")</f>
        <v>0</v>
      </c>
      <c r="AQ38" s="53"/>
      <c r="AR38" s="53"/>
      <c r="AS38" s="112"/>
      <c r="AT38" s="69"/>
      <c r="AV38" s="9"/>
    </row>
    <row r="39" spans="2:48" ht="15" customHeight="1" x14ac:dyDescent="0.35">
      <c r="B39" s="186"/>
      <c r="C39" s="177"/>
      <c r="D39" s="29"/>
      <c r="E39" s="135" t="s">
        <v>16</v>
      </c>
      <c r="F39" s="131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6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49"/>
      <c r="AL39" s="54"/>
      <c r="AM39" s="54"/>
      <c r="AN39" s="54"/>
      <c r="AO39" s="54"/>
      <c r="AP39" s="54"/>
      <c r="AQ39" s="75">
        <f>$AK$60-AR39</f>
        <v>114</v>
      </c>
      <c r="AR39" s="83">
        <f>SUM(F39:AJ39)</f>
        <v>0</v>
      </c>
      <c r="AS39" s="111">
        <f>AQ39/$AK$60</f>
        <v>1</v>
      </c>
      <c r="AT39" s="71">
        <f>('5月'!AQ39+'6月'!AQ39+'7月'!AQ39)/($AC$6+$AE$6+$AG$6)</f>
        <v>1</v>
      </c>
      <c r="AV39" s="9"/>
    </row>
    <row r="40" spans="2:48" ht="15" customHeight="1" x14ac:dyDescent="0.35">
      <c r="B40" s="186">
        <v>14</v>
      </c>
      <c r="C40" s="177"/>
      <c r="D40" s="32"/>
      <c r="E40" s="136" t="s">
        <v>2</v>
      </c>
      <c r="F40" s="130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4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51">
        <f>$AG$3</f>
        <v>19</v>
      </c>
      <c r="AL40" s="52">
        <f>COUNTIF(F40:AJ40,"○")</f>
        <v>0</v>
      </c>
      <c r="AM40" s="53">
        <f>COUNTIF(F40:AJ40,"／")+SUM(AN40:AP40)</f>
        <v>0</v>
      </c>
      <c r="AN40" s="52">
        <f>COUNTIF(F40:AJ40,"×")</f>
        <v>0</v>
      </c>
      <c r="AO40" s="52">
        <f>COUNTIF(F40:AJ40,"△")</f>
        <v>0</v>
      </c>
      <c r="AP40" s="52">
        <f>COUNTIF(F40:AJ40,"●")</f>
        <v>0</v>
      </c>
      <c r="AQ40" s="53"/>
      <c r="AR40" s="53"/>
      <c r="AS40" s="112"/>
      <c r="AT40" s="69"/>
      <c r="AV40" s="9"/>
    </row>
    <row r="41" spans="2:48" ht="15" customHeight="1" x14ac:dyDescent="0.35">
      <c r="B41" s="186"/>
      <c r="C41" s="177"/>
      <c r="D41" s="29"/>
      <c r="E41" s="135" t="s">
        <v>16</v>
      </c>
      <c r="F41" s="131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6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49"/>
      <c r="AL41" s="54"/>
      <c r="AM41" s="54"/>
      <c r="AN41" s="54"/>
      <c r="AO41" s="54"/>
      <c r="AP41" s="54"/>
      <c r="AQ41" s="75">
        <f>$AK$60-AR41</f>
        <v>114</v>
      </c>
      <c r="AR41" s="83">
        <f>SUM(F41:AJ41)</f>
        <v>0</v>
      </c>
      <c r="AS41" s="111">
        <f>AQ41/$AK$60</f>
        <v>1</v>
      </c>
      <c r="AT41" s="71">
        <f>('5月'!AQ41+'6月'!AQ41+'7月'!AQ41)/($AC$6+$AE$6+$AG$6)</f>
        <v>1</v>
      </c>
      <c r="AV41" s="9"/>
    </row>
    <row r="42" spans="2:48" ht="15" customHeight="1" x14ac:dyDescent="0.35">
      <c r="B42" s="186">
        <v>15</v>
      </c>
      <c r="C42" s="177"/>
      <c r="D42" s="32"/>
      <c r="E42" s="137" t="s">
        <v>2</v>
      </c>
      <c r="F42" s="130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4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51">
        <f>$AG$3</f>
        <v>19</v>
      </c>
      <c r="AL42" s="52">
        <f>COUNTIF(F42:AJ42,"○")</f>
        <v>0</v>
      </c>
      <c r="AM42" s="53">
        <f>COUNTIF(F42:AJ42,"／")+SUM(AN42:AP42)</f>
        <v>0</v>
      </c>
      <c r="AN42" s="52">
        <f>COUNTIF(F42:AJ42,"×")</f>
        <v>0</v>
      </c>
      <c r="AO42" s="52">
        <f>COUNTIF(F42:AJ42,"△")</f>
        <v>0</v>
      </c>
      <c r="AP42" s="52">
        <f>COUNTIF(F42:AJ42,"●")</f>
        <v>0</v>
      </c>
      <c r="AQ42" s="53"/>
      <c r="AR42" s="53"/>
      <c r="AS42" s="112"/>
      <c r="AT42" s="69"/>
      <c r="AV42" s="9"/>
    </row>
    <row r="43" spans="2:48" ht="15" customHeight="1" x14ac:dyDescent="0.35">
      <c r="B43" s="186"/>
      <c r="C43" s="177"/>
      <c r="D43" s="29"/>
      <c r="E43" s="135" t="s">
        <v>16</v>
      </c>
      <c r="F43" s="129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49"/>
      <c r="AL43" s="54"/>
      <c r="AM43" s="54"/>
      <c r="AN43" s="54"/>
      <c r="AO43" s="54"/>
      <c r="AP43" s="54"/>
      <c r="AQ43" s="75">
        <f>$AK$60-AR43</f>
        <v>114</v>
      </c>
      <c r="AR43" s="83">
        <f>SUM(F43:AJ43)</f>
        <v>0</v>
      </c>
      <c r="AS43" s="111">
        <f>AQ43/$AK$60</f>
        <v>1</v>
      </c>
      <c r="AT43" s="71">
        <f>('5月'!AQ43+'6月'!AQ43+'7月'!AQ43)/($AC$6+$AE$6+$AG$6)</f>
        <v>1</v>
      </c>
      <c r="AV43" s="9"/>
    </row>
    <row r="44" spans="2:48" ht="15" customHeight="1" x14ac:dyDescent="0.35">
      <c r="B44" s="186">
        <v>16</v>
      </c>
      <c r="C44" s="177"/>
      <c r="D44" s="32"/>
      <c r="E44" s="136" t="s">
        <v>2</v>
      </c>
      <c r="F44" s="130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4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51">
        <f>$AG$3</f>
        <v>19</v>
      </c>
      <c r="AL44" s="52">
        <f>COUNTIF(F44:AJ44,"○")</f>
        <v>0</v>
      </c>
      <c r="AM44" s="53">
        <f>COUNTIF(F44:AJ44,"／")+SUM(AN44:AP44)</f>
        <v>0</v>
      </c>
      <c r="AN44" s="52">
        <f>COUNTIF(F44:AJ44,"×")</f>
        <v>0</v>
      </c>
      <c r="AO44" s="52">
        <f>COUNTIF(F44:AJ44,"△")</f>
        <v>0</v>
      </c>
      <c r="AP44" s="52">
        <f>COUNTIF(F44:AJ44,"●")</f>
        <v>0</v>
      </c>
      <c r="AQ44" s="53"/>
      <c r="AR44" s="53"/>
      <c r="AS44" s="112"/>
      <c r="AT44" s="69"/>
      <c r="AV44" s="9"/>
    </row>
    <row r="45" spans="2:48" ht="15" customHeight="1" x14ac:dyDescent="0.35">
      <c r="B45" s="186"/>
      <c r="C45" s="177"/>
      <c r="D45" s="29"/>
      <c r="E45" s="141" t="s">
        <v>16</v>
      </c>
      <c r="F45" s="131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1"/>
      <c r="W45" s="30"/>
      <c r="X45" s="30"/>
      <c r="Y45" s="30"/>
      <c r="Z45" s="30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49"/>
      <c r="AL45" s="54"/>
      <c r="AM45" s="54"/>
      <c r="AN45" s="54"/>
      <c r="AO45" s="54"/>
      <c r="AP45" s="54"/>
      <c r="AQ45" s="75">
        <f>$AK$60-AR45</f>
        <v>114</v>
      </c>
      <c r="AR45" s="83">
        <f>SUM(F45:AJ45)</f>
        <v>0</v>
      </c>
      <c r="AS45" s="111">
        <f>AQ45/$AK$60</f>
        <v>1</v>
      </c>
      <c r="AT45" s="71">
        <f>('5月'!AQ45+'6月'!AQ45+'7月'!AQ45)/($AC$6+$AE$6+$AG$6)</f>
        <v>1</v>
      </c>
      <c r="AV45" s="9"/>
    </row>
    <row r="46" spans="2:48" ht="15" customHeight="1" x14ac:dyDescent="0.35">
      <c r="B46" s="186">
        <v>17</v>
      </c>
      <c r="C46" s="177"/>
      <c r="D46" s="32"/>
      <c r="E46" s="136" t="s">
        <v>2</v>
      </c>
      <c r="F46" s="130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4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51">
        <f>$AG$3</f>
        <v>19</v>
      </c>
      <c r="AL46" s="52">
        <f>COUNTIF(F46:AJ46,"○")</f>
        <v>0</v>
      </c>
      <c r="AM46" s="53">
        <f>COUNTIF(F46:AJ46,"／")+SUM(AN46:AP46)</f>
        <v>0</v>
      </c>
      <c r="AN46" s="52">
        <f>COUNTIF(F46:AJ46,"×")</f>
        <v>0</v>
      </c>
      <c r="AO46" s="52">
        <f>COUNTIF(F46:AJ46,"△")</f>
        <v>0</v>
      </c>
      <c r="AP46" s="52">
        <f>COUNTIF(F46:AJ46,"●")</f>
        <v>0</v>
      </c>
      <c r="AQ46" s="53"/>
      <c r="AR46" s="53"/>
      <c r="AS46" s="112"/>
      <c r="AT46" s="69"/>
      <c r="AV46" s="9"/>
    </row>
    <row r="47" spans="2:48" ht="15" customHeight="1" x14ac:dyDescent="0.35">
      <c r="B47" s="186"/>
      <c r="C47" s="177"/>
      <c r="D47" s="29"/>
      <c r="E47" s="135" t="s">
        <v>16</v>
      </c>
      <c r="F47" s="131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6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49"/>
      <c r="AL47" s="54"/>
      <c r="AM47" s="54"/>
      <c r="AN47" s="54"/>
      <c r="AO47" s="54"/>
      <c r="AP47" s="54"/>
      <c r="AQ47" s="75">
        <f>$AK$60-AR47</f>
        <v>114</v>
      </c>
      <c r="AR47" s="83">
        <f>SUM(F47:AJ47)</f>
        <v>0</v>
      </c>
      <c r="AS47" s="111">
        <f>AQ47/$AK$60</f>
        <v>1</v>
      </c>
      <c r="AT47" s="71">
        <f>('5月'!AQ47+'6月'!AQ47+'7月'!AQ47)/($AC$6+$AE$6+$AG$6)</f>
        <v>1</v>
      </c>
      <c r="AV47" s="9"/>
    </row>
    <row r="48" spans="2:48" ht="15" customHeight="1" x14ac:dyDescent="0.35">
      <c r="B48" s="186">
        <v>18</v>
      </c>
      <c r="C48" s="177"/>
      <c r="D48" s="32"/>
      <c r="E48" s="137" t="s">
        <v>2</v>
      </c>
      <c r="F48" s="130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4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51">
        <f>$AG$3</f>
        <v>19</v>
      </c>
      <c r="AL48" s="52">
        <f>COUNTIF(F48:AJ48,"○")</f>
        <v>0</v>
      </c>
      <c r="AM48" s="53">
        <f>COUNTIF(F48:AJ48,"／")+SUM(AN48:AP48)</f>
        <v>0</v>
      </c>
      <c r="AN48" s="52">
        <f>COUNTIF(F48:AJ48,"×")</f>
        <v>0</v>
      </c>
      <c r="AO48" s="52">
        <f>COUNTIF(F48:AJ48,"△")</f>
        <v>0</v>
      </c>
      <c r="AP48" s="52">
        <f>COUNTIF(F48:AJ48,"●")</f>
        <v>0</v>
      </c>
      <c r="AQ48" s="53"/>
      <c r="AR48" s="53"/>
      <c r="AS48" s="112"/>
      <c r="AT48" s="69"/>
      <c r="AV48" s="9"/>
    </row>
    <row r="49" spans="2:48" ht="15" customHeight="1" x14ac:dyDescent="0.35">
      <c r="B49" s="186"/>
      <c r="C49" s="177"/>
      <c r="D49" s="29"/>
      <c r="E49" s="135" t="s">
        <v>16</v>
      </c>
      <c r="F49" s="129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49"/>
      <c r="AL49" s="54"/>
      <c r="AM49" s="54"/>
      <c r="AN49" s="54"/>
      <c r="AO49" s="54"/>
      <c r="AP49" s="54"/>
      <c r="AQ49" s="75">
        <f>$AK$60-AR49</f>
        <v>114</v>
      </c>
      <c r="AR49" s="83">
        <f>SUM(F49:AJ49)</f>
        <v>0</v>
      </c>
      <c r="AS49" s="111">
        <f>AQ49/$AK$60</f>
        <v>1</v>
      </c>
      <c r="AT49" s="71">
        <f>('5月'!AQ49+'6月'!AQ49+'7月'!AQ49)/($AC$6+$AE$6+$AG$6)</f>
        <v>1</v>
      </c>
      <c r="AV49" s="9"/>
    </row>
    <row r="50" spans="2:48" ht="15" customHeight="1" x14ac:dyDescent="0.35">
      <c r="B50" s="186">
        <v>19</v>
      </c>
      <c r="C50" s="177"/>
      <c r="D50" s="32"/>
      <c r="E50" s="136" t="s">
        <v>2</v>
      </c>
      <c r="F50" s="130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4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51">
        <f>$AG$3</f>
        <v>19</v>
      </c>
      <c r="AL50" s="52">
        <f>COUNTIF(F50:AJ50,"○")</f>
        <v>0</v>
      </c>
      <c r="AM50" s="53">
        <f>COUNTIF(F50:AJ50,"／")+SUM(AN50:AP50)</f>
        <v>0</v>
      </c>
      <c r="AN50" s="52">
        <f>COUNTIF(F50:AJ50,"×")</f>
        <v>0</v>
      </c>
      <c r="AO50" s="52">
        <f>COUNTIF(F50:AJ50,"△")</f>
        <v>0</v>
      </c>
      <c r="AP50" s="52">
        <f>COUNTIF(F50:AJ50,"●")</f>
        <v>0</v>
      </c>
      <c r="AQ50" s="53"/>
      <c r="AR50" s="53"/>
      <c r="AS50" s="112"/>
      <c r="AT50" s="69"/>
      <c r="AV50" s="9"/>
    </row>
    <row r="51" spans="2:48" ht="15" customHeight="1" x14ac:dyDescent="0.35">
      <c r="B51" s="186"/>
      <c r="C51" s="177"/>
      <c r="D51" s="29"/>
      <c r="E51" s="141" t="s">
        <v>16</v>
      </c>
      <c r="F51" s="131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6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49"/>
      <c r="AL51" s="54"/>
      <c r="AM51" s="54"/>
      <c r="AN51" s="54"/>
      <c r="AO51" s="54"/>
      <c r="AP51" s="54"/>
      <c r="AQ51" s="75">
        <f>$AK$60-AR51</f>
        <v>114</v>
      </c>
      <c r="AR51" s="83">
        <f>SUM(F51:AJ51)</f>
        <v>0</v>
      </c>
      <c r="AS51" s="111">
        <f>AQ51/$AK$60</f>
        <v>1</v>
      </c>
      <c r="AT51" s="71">
        <f>('5月'!AQ51+'6月'!AQ51+'7月'!AQ51)/($AC$6+$AE$6+$AG$6)</f>
        <v>1</v>
      </c>
      <c r="AV51" s="9"/>
    </row>
    <row r="52" spans="2:48" ht="15" customHeight="1" x14ac:dyDescent="0.35">
      <c r="B52" s="186">
        <v>20</v>
      </c>
      <c r="C52" s="177"/>
      <c r="D52" s="32"/>
      <c r="E52" s="136" t="s">
        <v>2</v>
      </c>
      <c r="F52" s="130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4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51">
        <f>$AG$3</f>
        <v>19</v>
      </c>
      <c r="AL52" s="52">
        <f>COUNTIF(F52:AJ52,"○")</f>
        <v>0</v>
      </c>
      <c r="AM52" s="53">
        <f>COUNTIF(F52:AJ52,"／")+SUM(AN52:AP52)</f>
        <v>0</v>
      </c>
      <c r="AN52" s="52">
        <f>COUNTIF(F52:AJ52,"×")</f>
        <v>0</v>
      </c>
      <c r="AO52" s="52">
        <f>COUNTIF(F52:AJ52,"△")</f>
        <v>0</v>
      </c>
      <c r="AP52" s="52">
        <f>COUNTIF(F52:AJ52,"●")</f>
        <v>0</v>
      </c>
      <c r="AQ52" s="53"/>
      <c r="AR52" s="53"/>
      <c r="AS52" s="112"/>
      <c r="AT52" s="69"/>
      <c r="AV52" s="9"/>
    </row>
    <row r="53" spans="2:48" ht="15" customHeight="1" x14ac:dyDescent="0.35">
      <c r="B53" s="186"/>
      <c r="C53" s="177"/>
      <c r="D53" s="29"/>
      <c r="E53" s="135" t="s">
        <v>16</v>
      </c>
      <c r="F53" s="131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6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49"/>
      <c r="AL53" s="54"/>
      <c r="AM53" s="54"/>
      <c r="AN53" s="54"/>
      <c r="AO53" s="54"/>
      <c r="AP53" s="54"/>
      <c r="AQ53" s="75">
        <f>$AK$60-AR53</f>
        <v>114</v>
      </c>
      <c r="AR53" s="83">
        <f>SUM(F53:AJ53)</f>
        <v>0</v>
      </c>
      <c r="AS53" s="111">
        <f>AQ53/$AK$60</f>
        <v>1</v>
      </c>
      <c r="AT53" s="71">
        <f>('5月'!AQ53+'6月'!AQ53+'7月'!AQ53)/($AC$6+$AE$6+$AG$6)</f>
        <v>1</v>
      </c>
      <c r="AV53" s="7"/>
    </row>
    <row r="54" spans="2:48" ht="15" customHeight="1" x14ac:dyDescent="0.35">
      <c r="B54" s="250" t="s">
        <v>26</v>
      </c>
      <c r="C54" s="200"/>
      <c r="D54" s="200"/>
      <c r="E54" s="201"/>
      <c r="F54" s="146"/>
      <c r="G54" s="44"/>
      <c r="H54" s="44"/>
      <c r="I54" s="44"/>
      <c r="J54" s="44"/>
      <c r="K54" s="44"/>
      <c r="L54" s="44"/>
      <c r="M54" s="44"/>
      <c r="N54" s="84"/>
      <c r="O54" s="44"/>
      <c r="P54" s="44"/>
      <c r="Q54" s="44"/>
      <c r="R54" s="44"/>
      <c r="S54" s="44"/>
      <c r="T54" s="44"/>
      <c r="U54" s="84"/>
      <c r="V54" s="45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38"/>
      <c r="AL54" s="38"/>
      <c r="AM54" s="38"/>
      <c r="AN54" s="38"/>
      <c r="AO54" s="38"/>
      <c r="AP54" s="38"/>
      <c r="AQ54" s="38"/>
      <c r="AR54" s="38"/>
      <c r="AS54" s="38"/>
      <c r="AT54" s="38"/>
    </row>
    <row r="55" spans="2:48" ht="15" customHeight="1" x14ac:dyDescent="0.35">
      <c r="B55" s="250" t="s">
        <v>9</v>
      </c>
      <c r="C55" s="200"/>
      <c r="D55" s="200"/>
      <c r="E55" s="201"/>
      <c r="F55" s="44"/>
      <c r="G55" s="44"/>
      <c r="H55" s="44">
        <f>H54-H56</f>
        <v>0</v>
      </c>
      <c r="I55" s="44">
        <f>I54-I56</f>
        <v>0</v>
      </c>
      <c r="J55" s="44">
        <f>J54-J56</f>
        <v>0</v>
      </c>
      <c r="K55" s="44">
        <f>K54-K56</f>
        <v>0</v>
      </c>
      <c r="L55" s="44">
        <f>L54-L56</f>
        <v>0</v>
      </c>
      <c r="M55" s="44"/>
      <c r="N55" s="84"/>
      <c r="O55" s="44">
        <f>O54-O56</f>
        <v>0</v>
      </c>
      <c r="P55" s="44">
        <f>P54-P56</f>
        <v>0</v>
      </c>
      <c r="Q55" s="44">
        <f>Q54-Q56</f>
        <v>0</v>
      </c>
      <c r="R55" s="44">
        <f>R54-R56</f>
        <v>0</v>
      </c>
      <c r="S55" s="44">
        <f>S54-S56</f>
        <v>0</v>
      </c>
      <c r="T55" s="44"/>
      <c r="U55" s="84"/>
      <c r="V55" s="45"/>
      <c r="W55" s="44">
        <f>W54-W56</f>
        <v>0</v>
      </c>
      <c r="X55" s="44">
        <f>X54-X56</f>
        <v>0</v>
      </c>
      <c r="Y55" s="44">
        <f>Y54-Y56</f>
        <v>0</v>
      </c>
      <c r="Z55" s="44">
        <f>Z54-Z56</f>
        <v>0</v>
      </c>
      <c r="AA55" s="44"/>
      <c r="AB55" s="44"/>
      <c r="AC55" s="44">
        <f>AC54-AC56</f>
        <v>0</v>
      </c>
      <c r="AD55" s="44">
        <f>AD54-AD56</f>
        <v>0</v>
      </c>
      <c r="AE55" s="44">
        <f>AE54-AE56</f>
        <v>0</v>
      </c>
      <c r="AF55" s="44">
        <f>AF54-AF56</f>
        <v>0</v>
      </c>
      <c r="AG55" s="44">
        <f>AG54-AG56</f>
        <v>0</v>
      </c>
      <c r="AH55" s="44"/>
      <c r="AI55" s="44"/>
      <c r="AJ55" s="44">
        <f>AJ54-AJ56</f>
        <v>0</v>
      </c>
      <c r="AK55" s="38"/>
      <c r="AL55" s="38"/>
      <c r="AM55" s="38"/>
      <c r="AN55" s="38"/>
      <c r="AO55" s="38"/>
      <c r="AP55" s="38"/>
      <c r="AQ55" s="38"/>
      <c r="AR55" s="38"/>
      <c r="AS55" s="38"/>
      <c r="AT55" s="38"/>
    </row>
    <row r="56" spans="2:48" ht="15" customHeight="1" x14ac:dyDescent="0.35">
      <c r="B56" s="250" t="s">
        <v>12</v>
      </c>
      <c r="C56" s="200"/>
      <c r="D56" s="200"/>
      <c r="E56" s="201"/>
      <c r="F56" s="44"/>
      <c r="G56" s="44"/>
      <c r="H56" s="44">
        <f t="shared" ref="H56:I56" si="2">COUNTIF(H14:H53,"○")</f>
        <v>0</v>
      </c>
      <c r="I56" s="44">
        <f t="shared" si="2"/>
        <v>0</v>
      </c>
      <c r="J56" s="44">
        <f>COUNTIF(J14:J53,"○")</f>
        <v>0</v>
      </c>
      <c r="K56" s="44">
        <f>COUNTIF(K14:K53,"○")</f>
        <v>0</v>
      </c>
      <c r="L56" s="44">
        <f>COUNTIF(L14:L53,"○")</f>
        <v>0</v>
      </c>
      <c r="M56" s="44"/>
      <c r="N56" s="44"/>
      <c r="O56" s="44">
        <f t="shared" ref="O56:P56" si="3">COUNTIF(O14:O53,"○")</f>
        <v>0</v>
      </c>
      <c r="P56" s="44">
        <f t="shared" si="3"/>
        <v>0</v>
      </c>
      <c r="Q56" s="44">
        <f>COUNTIF(Q14:Q53,"○")</f>
        <v>0</v>
      </c>
      <c r="R56" s="44">
        <f>COUNTIF(R14:R53,"○")</f>
        <v>0</v>
      </c>
      <c r="S56" s="44">
        <f>COUNTIF(S14:S53,"○")</f>
        <v>0</v>
      </c>
      <c r="T56" s="44"/>
      <c r="U56" s="44"/>
      <c r="V56" s="45"/>
      <c r="W56" s="44">
        <f>COUNTIF(W14:W53,"○")</f>
        <v>0</v>
      </c>
      <c r="X56" s="44">
        <f>COUNTIF(X14:X53,"○")</f>
        <v>0</v>
      </c>
      <c r="Y56" s="44">
        <f>COUNTIF(Y14:Y53,"○")</f>
        <v>0</v>
      </c>
      <c r="Z56" s="44">
        <f>COUNTIF(Z14:Z53,"○")</f>
        <v>0</v>
      </c>
      <c r="AA56" s="44"/>
      <c r="AB56" s="44"/>
      <c r="AC56" s="44">
        <f t="shared" ref="AC56:AD56" si="4">COUNTIF(AC14:AC53,"○")</f>
        <v>0</v>
      </c>
      <c r="AD56" s="44">
        <f t="shared" si="4"/>
        <v>0</v>
      </c>
      <c r="AE56" s="44">
        <f>COUNTIF(AE14:AE53,"○")</f>
        <v>0</v>
      </c>
      <c r="AF56" s="44">
        <f>COUNTIF(AF14:AF53,"○")</f>
        <v>0</v>
      </c>
      <c r="AG56" s="44">
        <f>COUNTIF(AG14:AG53,"○")</f>
        <v>0</v>
      </c>
      <c r="AH56" s="44"/>
      <c r="AI56" s="44"/>
      <c r="AJ56" s="44">
        <f>COUNTIF(AJ14:AJ53,"○")</f>
        <v>0</v>
      </c>
      <c r="AK56" s="38"/>
      <c r="AL56" s="38"/>
      <c r="AM56" s="38"/>
      <c r="AN56" s="38"/>
      <c r="AO56" s="38"/>
      <c r="AP56" s="38"/>
      <c r="AQ56" s="38"/>
      <c r="AR56" s="38"/>
      <c r="AS56" s="38"/>
      <c r="AT56" s="38"/>
    </row>
    <row r="57" spans="2:48" ht="15" customHeight="1" x14ac:dyDescent="0.35">
      <c r="B57" s="250" t="s">
        <v>10</v>
      </c>
      <c r="C57" s="200"/>
      <c r="D57" s="200"/>
      <c r="E57" s="201"/>
      <c r="F57" s="44"/>
      <c r="G57" s="44"/>
      <c r="H57" s="44">
        <f t="shared" ref="H57:I57" si="5">COUNTIF(H14:H53,"△")</f>
        <v>0</v>
      </c>
      <c r="I57" s="44">
        <f t="shared" si="5"/>
        <v>0</v>
      </c>
      <c r="J57" s="44">
        <f t="shared" ref="J57:AG57" si="6">COUNTIF(J14:J53,"△")</f>
        <v>0</v>
      </c>
      <c r="K57" s="44">
        <f t="shared" si="6"/>
        <v>0</v>
      </c>
      <c r="L57" s="44">
        <f t="shared" si="6"/>
        <v>0</v>
      </c>
      <c r="M57" s="44"/>
      <c r="N57" s="44"/>
      <c r="O57" s="44">
        <f t="shared" ref="O57:P57" si="7">COUNTIF(O14:O53,"△")</f>
        <v>0</v>
      </c>
      <c r="P57" s="44">
        <f t="shared" si="7"/>
        <v>0</v>
      </c>
      <c r="Q57" s="44">
        <f t="shared" si="6"/>
        <v>0</v>
      </c>
      <c r="R57" s="44">
        <f t="shared" si="6"/>
        <v>0</v>
      </c>
      <c r="S57" s="44">
        <f t="shared" si="6"/>
        <v>0</v>
      </c>
      <c r="T57" s="44"/>
      <c r="U57" s="44"/>
      <c r="V57" s="45"/>
      <c r="W57" s="44">
        <f t="shared" ref="W57" si="8">COUNTIF(W14:W53,"△")</f>
        <v>0</v>
      </c>
      <c r="X57" s="44">
        <f t="shared" si="6"/>
        <v>0</v>
      </c>
      <c r="Y57" s="44">
        <f t="shared" si="6"/>
        <v>0</v>
      </c>
      <c r="Z57" s="44">
        <f t="shared" si="6"/>
        <v>0</v>
      </c>
      <c r="AA57" s="44"/>
      <c r="AB57" s="44"/>
      <c r="AC57" s="44">
        <f t="shared" ref="AC57:AD57" si="9">COUNTIF(AC14:AC53,"△")</f>
        <v>0</v>
      </c>
      <c r="AD57" s="44">
        <f t="shared" si="9"/>
        <v>0</v>
      </c>
      <c r="AE57" s="44">
        <f t="shared" si="6"/>
        <v>0</v>
      </c>
      <c r="AF57" s="44">
        <f t="shared" si="6"/>
        <v>0</v>
      </c>
      <c r="AG57" s="44">
        <f t="shared" si="6"/>
        <v>0</v>
      </c>
      <c r="AH57" s="44"/>
      <c r="AI57" s="44"/>
      <c r="AJ57" s="44">
        <f t="shared" ref="AJ57" si="10">COUNTIF(AJ14:AJ53,"△")</f>
        <v>0</v>
      </c>
      <c r="AK57" s="38"/>
      <c r="AL57" s="38"/>
      <c r="AM57" s="38"/>
      <c r="AN57" s="38"/>
      <c r="AO57" s="38"/>
      <c r="AP57" s="38"/>
      <c r="AQ57" s="38"/>
      <c r="AR57" s="38"/>
      <c r="AS57" s="38"/>
      <c r="AT57" s="38"/>
    </row>
    <row r="58" spans="2:48" ht="15" customHeight="1" x14ac:dyDescent="0.35">
      <c r="B58" s="250" t="s">
        <v>11</v>
      </c>
      <c r="C58" s="200"/>
      <c r="D58" s="200"/>
      <c r="E58" s="201"/>
      <c r="F58" s="44"/>
      <c r="G58" s="44"/>
      <c r="H58" s="44">
        <f t="shared" ref="H58:I58" si="11">COUNTIF(H14:H53,"×")</f>
        <v>0</v>
      </c>
      <c r="I58" s="44">
        <f t="shared" si="11"/>
        <v>0</v>
      </c>
      <c r="J58" s="44">
        <f t="shared" ref="J58:AG58" si="12">COUNTIF(J14:J53,"×")</f>
        <v>0</v>
      </c>
      <c r="K58" s="44">
        <f t="shared" si="12"/>
        <v>0</v>
      </c>
      <c r="L58" s="44">
        <f t="shared" si="12"/>
        <v>0</v>
      </c>
      <c r="M58" s="44"/>
      <c r="N58" s="44"/>
      <c r="O58" s="44">
        <f t="shared" ref="O58:P58" si="13">COUNTIF(O14:O53,"×")</f>
        <v>0</v>
      </c>
      <c r="P58" s="44">
        <f t="shared" si="13"/>
        <v>0</v>
      </c>
      <c r="Q58" s="44">
        <f t="shared" si="12"/>
        <v>0</v>
      </c>
      <c r="R58" s="44">
        <f t="shared" si="12"/>
        <v>0</v>
      </c>
      <c r="S58" s="44">
        <f t="shared" si="12"/>
        <v>0</v>
      </c>
      <c r="T58" s="44"/>
      <c r="U58" s="44"/>
      <c r="V58" s="45"/>
      <c r="W58" s="44">
        <f t="shared" ref="W58" si="14">COUNTIF(W14:W53,"×")</f>
        <v>0</v>
      </c>
      <c r="X58" s="44">
        <f t="shared" si="12"/>
        <v>0</v>
      </c>
      <c r="Y58" s="44">
        <f t="shared" si="12"/>
        <v>0</v>
      </c>
      <c r="Z58" s="44">
        <f t="shared" si="12"/>
        <v>0</v>
      </c>
      <c r="AA58" s="44"/>
      <c r="AB58" s="44"/>
      <c r="AC58" s="44">
        <f t="shared" ref="AC58:AD58" si="15">COUNTIF(AC14:AC53,"×")</f>
        <v>0</v>
      </c>
      <c r="AD58" s="44">
        <f t="shared" si="15"/>
        <v>0</v>
      </c>
      <c r="AE58" s="44">
        <f t="shared" si="12"/>
        <v>0</v>
      </c>
      <c r="AF58" s="44">
        <f t="shared" si="12"/>
        <v>0</v>
      </c>
      <c r="AG58" s="44">
        <f t="shared" si="12"/>
        <v>0</v>
      </c>
      <c r="AH58" s="44"/>
      <c r="AI58" s="44"/>
      <c r="AJ58" s="44">
        <f t="shared" ref="AJ58" si="16">COUNTIF(AJ14:AJ53,"×")</f>
        <v>0</v>
      </c>
      <c r="AK58" s="236" t="s">
        <v>86</v>
      </c>
      <c r="AL58" s="237"/>
      <c r="AM58" s="66"/>
      <c r="AP58" s="66"/>
      <c r="AQ58" s="38"/>
      <c r="AR58" s="38"/>
      <c r="AS58" s="38"/>
      <c r="AT58" s="38"/>
    </row>
    <row r="59" spans="2:48" ht="15" customHeight="1" thickBot="1" x14ac:dyDescent="0.4">
      <c r="B59" s="250" t="s">
        <v>76</v>
      </c>
      <c r="C59" s="200"/>
      <c r="D59" s="200"/>
      <c r="E59" s="201"/>
      <c r="F59" s="44"/>
      <c r="G59" s="44"/>
      <c r="H59" s="44">
        <f t="shared" ref="H59:I59" si="17">COUNTIF(H15:H54,"●")</f>
        <v>0</v>
      </c>
      <c r="I59" s="44">
        <f t="shared" si="17"/>
        <v>0</v>
      </c>
      <c r="J59" s="44">
        <f t="shared" ref="J59:AG59" si="18">COUNTIF(J15:J54,"●")</f>
        <v>0</v>
      </c>
      <c r="K59" s="44">
        <f t="shared" si="18"/>
        <v>0</v>
      </c>
      <c r="L59" s="44">
        <f t="shared" si="18"/>
        <v>0</v>
      </c>
      <c r="M59" s="44"/>
      <c r="N59" s="44"/>
      <c r="O59" s="44">
        <f t="shared" ref="O59:P59" si="19">COUNTIF(O15:O54,"●")</f>
        <v>0</v>
      </c>
      <c r="P59" s="44">
        <f t="shared" si="19"/>
        <v>0</v>
      </c>
      <c r="Q59" s="44">
        <f t="shared" si="18"/>
        <v>0</v>
      </c>
      <c r="R59" s="44">
        <f t="shared" si="18"/>
        <v>0</v>
      </c>
      <c r="S59" s="44">
        <f t="shared" si="18"/>
        <v>0</v>
      </c>
      <c r="T59" s="44"/>
      <c r="U59" s="44"/>
      <c r="V59" s="45"/>
      <c r="W59" s="44">
        <f t="shared" ref="W59" si="20">COUNTIF(W15:W54,"●")</f>
        <v>0</v>
      </c>
      <c r="X59" s="44">
        <f t="shared" si="18"/>
        <v>0</v>
      </c>
      <c r="Y59" s="44">
        <f t="shared" si="18"/>
        <v>0</v>
      </c>
      <c r="Z59" s="44">
        <f t="shared" si="18"/>
        <v>0</v>
      </c>
      <c r="AA59" s="44"/>
      <c r="AB59" s="44"/>
      <c r="AC59" s="44">
        <f t="shared" ref="AC59:AD59" si="21">COUNTIF(AC15:AC54,"●")</f>
        <v>0</v>
      </c>
      <c r="AD59" s="44">
        <f t="shared" si="21"/>
        <v>0</v>
      </c>
      <c r="AE59" s="44">
        <f t="shared" si="18"/>
        <v>0</v>
      </c>
      <c r="AF59" s="44">
        <f t="shared" si="18"/>
        <v>0</v>
      </c>
      <c r="AG59" s="44">
        <f t="shared" si="18"/>
        <v>0</v>
      </c>
      <c r="AH59" s="44"/>
      <c r="AI59" s="44"/>
      <c r="AJ59" s="44">
        <f t="shared" ref="AJ59" si="22">COUNTIF(AJ15:AJ54,"●")</f>
        <v>0</v>
      </c>
      <c r="AK59" s="238"/>
      <c r="AL59" s="239"/>
      <c r="AM59" s="66"/>
      <c r="AP59" s="66"/>
      <c r="AS59" s="38"/>
      <c r="AT59" s="38"/>
    </row>
    <row r="60" spans="2:48" ht="18.75" thickBot="1" x14ac:dyDescent="0.4">
      <c r="B60" s="250" t="s">
        <v>21</v>
      </c>
      <c r="C60" s="200"/>
      <c r="D60" s="200"/>
      <c r="E60" s="201"/>
      <c r="F60" s="142"/>
      <c r="G60" s="142"/>
      <c r="H60" s="142">
        <f t="shared" ref="H60:I60" si="23">H68</f>
        <v>6</v>
      </c>
      <c r="I60" s="142">
        <f t="shared" si="23"/>
        <v>6</v>
      </c>
      <c r="J60" s="142">
        <f t="shared" ref="J60:AG60" si="24">J68</f>
        <v>6</v>
      </c>
      <c r="K60" s="142">
        <f t="shared" si="24"/>
        <v>6</v>
      </c>
      <c r="L60" s="142">
        <f t="shared" si="24"/>
        <v>6</v>
      </c>
      <c r="M60" s="142"/>
      <c r="N60" s="142"/>
      <c r="O60" s="142">
        <f t="shared" ref="O60:P60" si="25">O68</f>
        <v>6</v>
      </c>
      <c r="P60" s="142">
        <f t="shared" si="25"/>
        <v>6</v>
      </c>
      <c r="Q60" s="142">
        <f t="shared" si="24"/>
        <v>6</v>
      </c>
      <c r="R60" s="142">
        <f t="shared" si="24"/>
        <v>6</v>
      </c>
      <c r="S60" s="142">
        <f t="shared" si="24"/>
        <v>6</v>
      </c>
      <c r="T60" s="142"/>
      <c r="U60" s="142"/>
      <c r="V60" s="45"/>
      <c r="W60" s="142">
        <f t="shared" ref="W60" si="26">W68</f>
        <v>6</v>
      </c>
      <c r="X60" s="142">
        <f t="shared" si="24"/>
        <v>6</v>
      </c>
      <c r="Y60" s="142">
        <f t="shared" si="24"/>
        <v>6</v>
      </c>
      <c r="Z60" s="142">
        <f t="shared" si="24"/>
        <v>6</v>
      </c>
      <c r="AA60" s="142"/>
      <c r="AB60" s="142"/>
      <c r="AC60" s="142">
        <f t="shared" ref="AC60:AD60" si="27">AC68</f>
        <v>6</v>
      </c>
      <c r="AD60" s="142">
        <f t="shared" si="27"/>
        <v>6</v>
      </c>
      <c r="AE60" s="142">
        <f t="shared" si="24"/>
        <v>6</v>
      </c>
      <c r="AF60" s="142">
        <f t="shared" si="24"/>
        <v>6</v>
      </c>
      <c r="AG60" s="142">
        <f t="shared" si="24"/>
        <v>6</v>
      </c>
      <c r="AH60" s="142"/>
      <c r="AI60" s="142"/>
      <c r="AJ60" s="142">
        <f t="shared" ref="AJ60" si="28">AJ68</f>
        <v>0</v>
      </c>
      <c r="AK60" s="218">
        <f>SUM(F60:AJ60)</f>
        <v>114</v>
      </c>
      <c r="AL60" s="253"/>
      <c r="AM60" s="13"/>
      <c r="AN60" s="13"/>
      <c r="AO60" s="13"/>
      <c r="AP60" s="13"/>
      <c r="AQ60" s="13"/>
      <c r="AR60" s="13"/>
      <c r="AS60" s="13"/>
      <c r="AT60" s="13"/>
    </row>
    <row r="61" spans="2:48" ht="18" x14ac:dyDescent="0.35">
      <c r="B61" s="13"/>
      <c r="C61" s="189" t="s">
        <v>20</v>
      </c>
      <c r="D61" s="40"/>
      <c r="E61" s="13">
        <v>1</v>
      </c>
      <c r="F61" s="79"/>
      <c r="G61" s="41"/>
      <c r="H61" s="41" t="s">
        <v>35</v>
      </c>
      <c r="I61" s="41" t="s">
        <v>35</v>
      </c>
      <c r="J61" s="41" t="s">
        <v>35</v>
      </c>
      <c r="K61" s="41" t="s">
        <v>35</v>
      </c>
      <c r="L61" s="41" t="s">
        <v>35</v>
      </c>
      <c r="M61" s="79"/>
      <c r="N61" s="41"/>
      <c r="O61" s="41" t="s">
        <v>35</v>
      </c>
      <c r="P61" s="41" t="s">
        <v>35</v>
      </c>
      <c r="Q61" s="41" t="s">
        <v>35</v>
      </c>
      <c r="R61" s="41" t="s">
        <v>35</v>
      </c>
      <c r="S61" s="41" t="s">
        <v>35</v>
      </c>
      <c r="T61" s="79"/>
      <c r="U61" s="41"/>
      <c r="V61" s="41"/>
      <c r="W61" s="41" t="s">
        <v>35</v>
      </c>
      <c r="X61" s="41" t="s">
        <v>35</v>
      </c>
      <c r="Y61" s="41" t="s">
        <v>35</v>
      </c>
      <c r="Z61" s="41" t="s">
        <v>35</v>
      </c>
      <c r="AA61" s="79"/>
      <c r="AB61" s="41"/>
      <c r="AC61" s="41" t="s">
        <v>35</v>
      </c>
      <c r="AD61" s="41" t="s">
        <v>35</v>
      </c>
      <c r="AE61" s="41" t="s">
        <v>35</v>
      </c>
      <c r="AF61" s="41" t="s">
        <v>35</v>
      </c>
      <c r="AG61" s="41" t="s">
        <v>32</v>
      </c>
      <c r="AH61" s="79"/>
      <c r="AI61" s="41"/>
      <c r="AJ61" s="41" t="s">
        <v>46</v>
      </c>
      <c r="AK61" s="13"/>
      <c r="AL61" s="13"/>
      <c r="AM61" s="13"/>
      <c r="AN61" s="13"/>
      <c r="AO61" s="13"/>
      <c r="AP61" s="13"/>
      <c r="AQ61" s="13"/>
      <c r="AR61" s="13"/>
      <c r="AS61" s="13"/>
      <c r="AT61" s="13"/>
    </row>
    <row r="62" spans="2:48" ht="18" x14ac:dyDescent="0.35">
      <c r="B62" s="13"/>
      <c r="C62" s="189"/>
      <c r="D62" s="40"/>
      <c r="E62" s="13">
        <v>2</v>
      </c>
      <c r="F62" s="79"/>
      <c r="G62" s="41"/>
      <c r="H62" s="41" t="s">
        <v>35</v>
      </c>
      <c r="I62" s="41" t="s">
        <v>35</v>
      </c>
      <c r="J62" s="41" t="s">
        <v>35</v>
      </c>
      <c r="K62" s="41" t="s">
        <v>35</v>
      </c>
      <c r="L62" s="41" t="s">
        <v>35</v>
      </c>
      <c r="M62" s="79"/>
      <c r="N62" s="41"/>
      <c r="O62" s="41" t="s">
        <v>35</v>
      </c>
      <c r="P62" s="41" t="s">
        <v>35</v>
      </c>
      <c r="Q62" s="41" t="s">
        <v>35</v>
      </c>
      <c r="R62" s="41" t="s">
        <v>35</v>
      </c>
      <c r="S62" s="41" t="s">
        <v>35</v>
      </c>
      <c r="T62" s="79"/>
      <c r="U62" s="41"/>
      <c r="V62" s="41"/>
      <c r="W62" s="41" t="s">
        <v>35</v>
      </c>
      <c r="X62" s="41" t="s">
        <v>35</v>
      </c>
      <c r="Y62" s="41" t="s">
        <v>35</v>
      </c>
      <c r="Z62" s="41" t="s">
        <v>35</v>
      </c>
      <c r="AA62" s="79"/>
      <c r="AB62" s="41"/>
      <c r="AC62" s="41" t="s">
        <v>35</v>
      </c>
      <c r="AD62" s="41" t="s">
        <v>35</v>
      </c>
      <c r="AE62" s="41" t="s">
        <v>35</v>
      </c>
      <c r="AF62" s="41" t="s">
        <v>35</v>
      </c>
      <c r="AG62" s="41" t="s">
        <v>32</v>
      </c>
      <c r="AH62" s="79"/>
      <c r="AI62" s="41"/>
      <c r="AJ62" s="41"/>
      <c r="AK62" s="13"/>
      <c r="AL62" s="13"/>
      <c r="AM62" s="13"/>
      <c r="AN62" s="13"/>
      <c r="AO62" s="13"/>
      <c r="AP62" s="13"/>
      <c r="AQ62" s="13"/>
      <c r="AR62" s="13"/>
      <c r="AS62" s="13"/>
      <c r="AT62" s="13"/>
    </row>
    <row r="63" spans="2:48" ht="18" x14ac:dyDescent="0.35">
      <c r="B63" s="13"/>
      <c r="C63" s="189"/>
      <c r="D63" s="40"/>
      <c r="E63" s="13">
        <v>3</v>
      </c>
      <c r="F63" s="79"/>
      <c r="G63" s="41"/>
      <c r="H63" s="41" t="s">
        <v>35</v>
      </c>
      <c r="I63" s="41" t="s">
        <v>35</v>
      </c>
      <c r="J63" s="41" t="s">
        <v>35</v>
      </c>
      <c r="K63" s="41" t="s">
        <v>35</v>
      </c>
      <c r="L63" s="41" t="s">
        <v>35</v>
      </c>
      <c r="M63" s="79"/>
      <c r="N63" s="41"/>
      <c r="O63" s="41" t="s">
        <v>35</v>
      </c>
      <c r="P63" s="41" t="s">
        <v>35</v>
      </c>
      <c r="Q63" s="41" t="s">
        <v>35</v>
      </c>
      <c r="R63" s="41" t="s">
        <v>35</v>
      </c>
      <c r="S63" s="41" t="s">
        <v>35</v>
      </c>
      <c r="T63" s="79"/>
      <c r="U63" s="41"/>
      <c r="V63" s="41"/>
      <c r="W63" s="41" t="s">
        <v>35</v>
      </c>
      <c r="X63" s="41" t="s">
        <v>35</v>
      </c>
      <c r="Y63" s="41" t="s">
        <v>35</v>
      </c>
      <c r="Z63" s="41" t="s">
        <v>35</v>
      </c>
      <c r="AA63" s="79"/>
      <c r="AB63" s="41"/>
      <c r="AC63" s="41" t="s">
        <v>35</v>
      </c>
      <c r="AD63" s="41" t="s">
        <v>35</v>
      </c>
      <c r="AE63" s="41" t="s">
        <v>35</v>
      </c>
      <c r="AF63" s="41" t="s">
        <v>35</v>
      </c>
      <c r="AG63" s="41" t="s">
        <v>32</v>
      </c>
      <c r="AH63" s="79"/>
      <c r="AI63" s="41"/>
      <c r="AJ63" s="41"/>
      <c r="AK63" s="13"/>
      <c r="AL63" s="13"/>
      <c r="AM63" s="13"/>
      <c r="AN63" s="13"/>
      <c r="AO63" s="13"/>
      <c r="AP63" s="13"/>
      <c r="AQ63" s="13"/>
      <c r="AR63" s="13"/>
      <c r="AS63" s="13"/>
      <c r="AT63" s="13"/>
    </row>
    <row r="64" spans="2:48" ht="18" x14ac:dyDescent="0.35">
      <c r="B64" s="13"/>
      <c r="C64" s="189"/>
      <c r="D64" s="40"/>
      <c r="E64" s="13">
        <v>4</v>
      </c>
      <c r="F64" s="79"/>
      <c r="G64" s="41"/>
      <c r="H64" s="41" t="s">
        <v>35</v>
      </c>
      <c r="I64" s="41" t="s">
        <v>35</v>
      </c>
      <c r="J64" s="41" t="s">
        <v>35</v>
      </c>
      <c r="K64" s="41" t="s">
        <v>35</v>
      </c>
      <c r="L64" s="41" t="s">
        <v>32</v>
      </c>
      <c r="M64" s="79"/>
      <c r="N64" s="41"/>
      <c r="O64" s="41" t="s">
        <v>35</v>
      </c>
      <c r="P64" s="41" t="s">
        <v>35</v>
      </c>
      <c r="Q64" s="41" t="s">
        <v>35</v>
      </c>
      <c r="R64" s="41" t="s">
        <v>35</v>
      </c>
      <c r="S64" s="41" t="s">
        <v>35</v>
      </c>
      <c r="T64" s="79"/>
      <c r="U64" s="41"/>
      <c r="V64" s="41"/>
      <c r="W64" s="41" t="s">
        <v>35</v>
      </c>
      <c r="X64" s="41" t="s">
        <v>35</v>
      </c>
      <c r="Y64" s="41" t="s">
        <v>35</v>
      </c>
      <c r="Z64" s="41" t="s">
        <v>35</v>
      </c>
      <c r="AA64" s="79"/>
      <c r="AB64" s="41"/>
      <c r="AC64" s="41" t="s">
        <v>35</v>
      </c>
      <c r="AD64" s="41" t="s">
        <v>35</v>
      </c>
      <c r="AE64" s="41" t="s">
        <v>35</v>
      </c>
      <c r="AF64" s="41" t="s">
        <v>35</v>
      </c>
      <c r="AG64" s="41" t="s">
        <v>32</v>
      </c>
      <c r="AH64" s="79"/>
      <c r="AI64" s="41"/>
      <c r="AJ64" s="41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2:46" ht="18" x14ac:dyDescent="0.35">
      <c r="B65" s="13"/>
      <c r="C65" s="189"/>
      <c r="D65" s="40"/>
      <c r="E65" s="13">
        <v>5</v>
      </c>
      <c r="F65" s="79"/>
      <c r="G65" s="41"/>
      <c r="H65" s="41" t="s">
        <v>35</v>
      </c>
      <c r="I65" s="41" t="s">
        <v>35</v>
      </c>
      <c r="J65" s="41" t="s">
        <v>35</v>
      </c>
      <c r="K65" s="41" t="s">
        <v>35</v>
      </c>
      <c r="L65" s="41" t="s">
        <v>32</v>
      </c>
      <c r="M65" s="79"/>
      <c r="N65" s="41"/>
      <c r="O65" s="41" t="s">
        <v>35</v>
      </c>
      <c r="P65" s="41" t="s">
        <v>35</v>
      </c>
      <c r="Q65" s="41" t="s">
        <v>35</v>
      </c>
      <c r="R65" s="41" t="s">
        <v>35</v>
      </c>
      <c r="S65" s="41" t="s">
        <v>35</v>
      </c>
      <c r="T65" s="79"/>
      <c r="U65" s="41"/>
      <c r="V65" s="41"/>
      <c r="W65" s="41" t="s">
        <v>35</v>
      </c>
      <c r="X65" s="41" t="s">
        <v>35</v>
      </c>
      <c r="Y65" s="41" t="s">
        <v>35</v>
      </c>
      <c r="Z65" s="41" t="s">
        <v>35</v>
      </c>
      <c r="AA65" s="79"/>
      <c r="AB65" s="41"/>
      <c r="AC65" s="41" t="s">
        <v>35</v>
      </c>
      <c r="AD65" s="41" t="s">
        <v>35</v>
      </c>
      <c r="AE65" s="41" t="s">
        <v>35</v>
      </c>
      <c r="AF65" s="41" t="s">
        <v>35</v>
      </c>
      <c r="AG65" s="41" t="s">
        <v>32</v>
      </c>
      <c r="AH65" s="79"/>
      <c r="AI65" s="41"/>
      <c r="AJ65" s="41"/>
      <c r="AK65" s="43" t="s">
        <v>14</v>
      </c>
      <c r="AL65" s="13"/>
      <c r="AM65" s="13"/>
      <c r="AN65" s="13"/>
      <c r="AO65" s="13"/>
      <c r="AP65" s="13"/>
      <c r="AQ65" s="13"/>
      <c r="AR65" s="13"/>
      <c r="AS65" s="13"/>
      <c r="AT65" s="13"/>
    </row>
    <row r="66" spans="2:46" ht="18" x14ac:dyDescent="0.35">
      <c r="B66" s="13"/>
      <c r="C66" s="189"/>
      <c r="D66" s="40"/>
      <c r="E66" s="13">
        <v>6</v>
      </c>
      <c r="F66" s="79"/>
      <c r="G66" s="41"/>
      <c r="H66" s="41" t="s">
        <v>35</v>
      </c>
      <c r="I66" s="41" t="s">
        <v>35</v>
      </c>
      <c r="J66" s="41" t="s">
        <v>35</v>
      </c>
      <c r="K66" s="41" t="s">
        <v>35</v>
      </c>
      <c r="L66" s="41" t="s">
        <v>32</v>
      </c>
      <c r="M66" s="79"/>
      <c r="N66" s="41"/>
      <c r="O66" s="41" t="s">
        <v>35</v>
      </c>
      <c r="P66" s="41" t="s">
        <v>35</v>
      </c>
      <c r="Q66" s="41" t="s">
        <v>35</v>
      </c>
      <c r="R66" s="41" t="s">
        <v>35</v>
      </c>
      <c r="S66" s="41" t="s">
        <v>35</v>
      </c>
      <c r="T66" s="79"/>
      <c r="U66" s="41"/>
      <c r="V66" s="41"/>
      <c r="W66" s="41" t="s">
        <v>35</v>
      </c>
      <c r="X66" s="41" t="s">
        <v>35</v>
      </c>
      <c r="Y66" s="41" t="s">
        <v>35</v>
      </c>
      <c r="Z66" s="41" t="s">
        <v>35</v>
      </c>
      <c r="AA66" s="79"/>
      <c r="AB66" s="41"/>
      <c r="AC66" s="41" t="s">
        <v>35</v>
      </c>
      <c r="AD66" s="41" t="s">
        <v>35</v>
      </c>
      <c r="AE66" s="41" t="s">
        <v>35</v>
      </c>
      <c r="AF66" s="41" t="s">
        <v>35</v>
      </c>
      <c r="AG66" s="41" t="s">
        <v>32</v>
      </c>
      <c r="AH66" s="79"/>
      <c r="AI66" s="41"/>
      <c r="AJ66" s="41"/>
      <c r="AK66" s="43">
        <f>SUM(F67:AJ67)</f>
        <v>1</v>
      </c>
      <c r="AL66" s="13"/>
      <c r="AM66" s="13"/>
      <c r="AN66" s="13"/>
      <c r="AO66" s="13"/>
      <c r="AP66" s="13"/>
      <c r="AQ66" s="13"/>
      <c r="AR66" s="13"/>
      <c r="AS66" s="13"/>
      <c r="AT66" s="13"/>
    </row>
    <row r="67" spans="2:46" ht="18" x14ac:dyDescent="0.35">
      <c r="B67" s="13"/>
      <c r="C67" s="187" t="s">
        <v>13</v>
      </c>
      <c r="D67" s="57"/>
      <c r="E67" s="58" t="s">
        <v>31</v>
      </c>
      <c r="F67" s="59"/>
      <c r="G67" s="59"/>
      <c r="H67" s="59">
        <f>COUNTIF(H61:H66,$E$67)</f>
        <v>0</v>
      </c>
      <c r="I67" s="59">
        <f>COUNTIF(I61:I66,$E$67)</f>
        <v>0</v>
      </c>
      <c r="J67" s="59">
        <f>COUNTIF(J61:J66,$E$67)</f>
        <v>0</v>
      </c>
      <c r="K67" s="59">
        <f>COUNTIF(K61:K66,$E$67)</f>
        <v>0</v>
      </c>
      <c r="L67" s="59">
        <f>COUNTIF(L61:L66,$E$67)</f>
        <v>0</v>
      </c>
      <c r="M67" s="59"/>
      <c r="N67" s="59"/>
      <c r="O67" s="59">
        <f>COUNTIF(O61:O66,$E$67)</f>
        <v>0</v>
      </c>
      <c r="P67" s="59">
        <f>COUNTIF(P61:P66,$E$67)</f>
        <v>0</v>
      </c>
      <c r="Q67" s="59">
        <f>COUNTIF(Q61:Q66,$E$67)</f>
        <v>0</v>
      </c>
      <c r="R67" s="59">
        <f>COUNTIF(R61:R66,$E$67)</f>
        <v>0</v>
      </c>
      <c r="S67" s="59">
        <f>COUNTIF(S61:S66,$E$67)</f>
        <v>0</v>
      </c>
      <c r="T67" s="59"/>
      <c r="U67" s="59"/>
      <c r="V67" s="59"/>
      <c r="W67" s="59">
        <f>COUNTIF(W61:W66,$E$67)</f>
        <v>0</v>
      </c>
      <c r="X67" s="59">
        <f>COUNTIF(X61:X66,$E$67)</f>
        <v>0</v>
      </c>
      <c r="Y67" s="59">
        <f>COUNTIF(Y61:Y66,$E$67)</f>
        <v>0</v>
      </c>
      <c r="Z67" s="59">
        <f>COUNTIF(Z61:Z66,$E$67)</f>
        <v>0</v>
      </c>
      <c r="AA67" s="59"/>
      <c r="AB67" s="59"/>
      <c r="AC67" s="59">
        <f>COUNTIF(AC61:AC66,$E$67)</f>
        <v>0</v>
      </c>
      <c r="AD67" s="59">
        <f>COUNTIF(AD61:AD66,$E$67)</f>
        <v>0</v>
      </c>
      <c r="AE67" s="59">
        <f>COUNTIF(AE61:AE66,$E$67)</f>
        <v>0</v>
      </c>
      <c r="AF67" s="59">
        <f>COUNTIF(AF61:AF66,$E$67)</f>
        <v>0</v>
      </c>
      <c r="AG67" s="59">
        <f>COUNTIF(AG61:AG66,$E$67)</f>
        <v>0</v>
      </c>
      <c r="AH67" s="59"/>
      <c r="AI67" s="59"/>
      <c r="AJ67" s="60">
        <f>COUNTIF(AJ61:AJ66,$E$67)</f>
        <v>1</v>
      </c>
      <c r="AK67" s="43">
        <f>SUM(F68:AJ68)</f>
        <v>114</v>
      </c>
      <c r="AL67" s="13"/>
      <c r="AM67" s="13"/>
      <c r="AN67" s="13"/>
      <c r="AO67" s="13"/>
      <c r="AP67" s="13"/>
      <c r="AQ67" s="13"/>
      <c r="AR67" s="13"/>
      <c r="AS67" s="13"/>
      <c r="AT67" s="13"/>
    </row>
    <row r="68" spans="2:46" ht="18" x14ac:dyDescent="0.35">
      <c r="B68" s="13"/>
      <c r="C68" s="188"/>
      <c r="D68" s="61"/>
      <c r="E68" s="62" t="s">
        <v>32</v>
      </c>
      <c r="F68" s="38"/>
      <c r="G68" s="38"/>
      <c r="H68" s="38">
        <f>COUNTIF(H61:H66,$E$68)</f>
        <v>6</v>
      </c>
      <c r="I68" s="38">
        <f>COUNTIF(I61:I66,$E$68)</f>
        <v>6</v>
      </c>
      <c r="J68" s="38">
        <f>COUNTIF(J61:J66,$E$68)</f>
        <v>6</v>
      </c>
      <c r="K68" s="38">
        <f>COUNTIF(K61:K66,$E$68)</f>
        <v>6</v>
      </c>
      <c r="L68" s="38">
        <f>COUNTIF(L61:L66,$E$68)</f>
        <v>6</v>
      </c>
      <c r="M68" s="38"/>
      <c r="N68" s="38"/>
      <c r="O68" s="38">
        <f>COUNTIF(O61:O66,$E$68)</f>
        <v>6</v>
      </c>
      <c r="P68" s="38">
        <f>COUNTIF(P61:P66,$E$68)</f>
        <v>6</v>
      </c>
      <c r="Q68" s="38">
        <f>COUNTIF(Q61:Q66,$E$68)</f>
        <v>6</v>
      </c>
      <c r="R68" s="38">
        <f>COUNTIF(R61:R66,$E$68)</f>
        <v>6</v>
      </c>
      <c r="S68" s="38">
        <f>COUNTIF(S61:S66,$E$68)</f>
        <v>6</v>
      </c>
      <c r="T68" s="38"/>
      <c r="U68" s="38"/>
      <c r="V68" s="38"/>
      <c r="W68" s="38">
        <f>COUNTIF(W61:W66,$E$68)</f>
        <v>6</v>
      </c>
      <c r="X68" s="38">
        <f>COUNTIF(X61:X66,$E$68)</f>
        <v>6</v>
      </c>
      <c r="Y68" s="38">
        <f>COUNTIF(Y61:Y66,$E$68)</f>
        <v>6</v>
      </c>
      <c r="Z68" s="38">
        <f>COUNTIF(Z61:Z66,$E$68)</f>
        <v>6</v>
      </c>
      <c r="AA68" s="38"/>
      <c r="AB68" s="38"/>
      <c r="AC68" s="38">
        <f>COUNTIF(AC61:AC66,$E$68)</f>
        <v>6</v>
      </c>
      <c r="AD68" s="38">
        <f>COUNTIF(AD61:AD66,$E$68)</f>
        <v>6</v>
      </c>
      <c r="AE68" s="38">
        <f>COUNTIF(AE61:AE66,$E$68)</f>
        <v>6</v>
      </c>
      <c r="AF68" s="38">
        <f>COUNTIF(AF61:AF66,$E$68)</f>
        <v>6</v>
      </c>
      <c r="AG68" s="38">
        <f>COUNTIF(AG61:AG66,$E$68)</f>
        <v>6</v>
      </c>
      <c r="AH68" s="38"/>
      <c r="AI68" s="38"/>
      <c r="AJ68" s="38">
        <f>COUNTIF(AJ61:AJ66,$E$68)</f>
        <v>0</v>
      </c>
      <c r="AK68" s="110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2:46" ht="18" x14ac:dyDescent="0.3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</row>
    <row r="72" spans="2:46" x14ac:dyDescent="0.15">
      <c r="D72" t="s">
        <v>48</v>
      </c>
      <c r="E72" t="s">
        <v>49</v>
      </c>
    </row>
    <row r="73" spans="2:46" x14ac:dyDescent="0.15">
      <c r="D73" t="s">
        <v>50</v>
      </c>
      <c r="E73" t="s">
        <v>51</v>
      </c>
    </row>
    <row r="74" spans="2:46" x14ac:dyDescent="0.15">
      <c r="D74" t="s">
        <v>52</v>
      </c>
      <c r="E74" t="s">
        <v>53</v>
      </c>
    </row>
    <row r="75" spans="2:46" x14ac:dyDescent="0.15">
      <c r="D75" t="s">
        <v>54</v>
      </c>
    </row>
    <row r="76" spans="2:46" x14ac:dyDescent="0.15">
      <c r="D76" t="s">
        <v>55</v>
      </c>
    </row>
    <row r="77" spans="2:46" x14ac:dyDescent="0.15">
      <c r="D77" t="s">
        <v>56</v>
      </c>
    </row>
    <row r="78" spans="2:46" x14ac:dyDescent="0.15">
      <c r="D78" t="s">
        <v>57</v>
      </c>
    </row>
    <row r="79" spans="2:46" x14ac:dyDescent="0.15">
      <c r="D79" t="s">
        <v>58</v>
      </c>
    </row>
    <row r="80" spans="2:46" x14ac:dyDescent="0.15">
      <c r="D80" t="s">
        <v>59</v>
      </c>
    </row>
    <row r="81" spans="4:4" x14ac:dyDescent="0.15">
      <c r="D81" t="s">
        <v>60</v>
      </c>
    </row>
    <row r="82" spans="4:4" x14ac:dyDescent="0.15">
      <c r="D82" t="s">
        <v>61</v>
      </c>
    </row>
    <row r="83" spans="4:4" x14ac:dyDescent="0.15">
      <c r="D83" t="s">
        <v>62</v>
      </c>
    </row>
    <row r="84" spans="4:4" x14ac:dyDescent="0.15">
      <c r="D84" t="s">
        <v>63</v>
      </c>
    </row>
    <row r="85" spans="4:4" x14ac:dyDescent="0.15">
      <c r="D85" t="s">
        <v>64</v>
      </c>
    </row>
    <row r="86" spans="4:4" x14ac:dyDescent="0.15">
      <c r="D86" t="s">
        <v>65</v>
      </c>
    </row>
  </sheetData>
  <mergeCells count="108">
    <mergeCell ref="B36:B37"/>
    <mergeCell ref="C36:C37"/>
    <mergeCell ref="B34:B35"/>
    <mergeCell ref="AM8:AN8"/>
    <mergeCell ref="AC9:AD9"/>
    <mergeCell ref="AE9:AF9"/>
    <mergeCell ref="B20:B21"/>
    <mergeCell ref="C20:C21"/>
    <mergeCell ref="B22:B23"/>
    <mergeCell ref="C22:C23"/>
    <mergeCell ref="F9:K9"/>
    <mergeCell ref="AE8:AF8"/>
    <mergeCell ref="AG8:AH8"/>
    <mergeCell ref="C10:E10"/>
    <mergeCell ref="C9:E9"/>
    <mergeCell ref="F10:K10"/>
    <mergeCell ref="AC8:AD8"/>
    <mergeCell ref="AN10:AO10"/>
    <mergeCell ref="C16:C17"/>
    <mergeCell ref="B24:B25"/>
    <mergeCell ref="C24:C25"/>
    <mergeCell ref="B26:B27"/>
    <mergeCell ref="C26:C27"/>
    <mergeCell ref="F8:K8"/>
    <mergeCell ref="B38:B39"/>
    <mergeCell ref="C38:C39"/>
    <mergeCell ref="B40:B41"/>
    <mergeCell ref="C40:C41"/>
    <mergeCell ref="C44:C45"/>
    <mergeCell ref="B46:B47"/>
    <mergeCell ref="C46:C47"/>
    <mergeCell ref="B55:E55"/>
    <mergeCell ref="B48:B49"/>
    <mergeCell ref="C48:C49"/>
    <mergeCell ref="B42:B43"/>
    <mergeCell ref="C42:C43"/>
    <mergeCell ref="B44:B45"/>
    <mergeCell ref="C67:C68"/>
    <mergeCell ref="B50:B51"/>
    <mergeCell ref="C50:C51"/>
    <mergeCell ref="B60:E60"/>
    <mergeCell ref="C61:C66"/>
    <mergeCell ref="B52:B53"/>
    <mergeCell ref="C52:C53"/>
    <mergeCell ref="B54:E54"/>
    <mergeCell ref="B56:E56"/>
    <mergeCell ref="B57:E57"/>
    <mergeCell ref="B59:E59"/>
    <mergeCell ref="B58:E58"/>
    <mergeCell ref="AP8:AS8"/>
    <mergeCell ref="B32:B33"/>
    <mergeCell ref="C32:C33"/>
    <mergeCell ref="AT12:AT13"/>
    <mergeCell ref="B14:B15"/>
    <mergeCell ref="C14:C15"/>
    <mergeCell ref="AN12:AN13"/>
    <mergeCell ref="AO12:AO13"/>
    <mergeCell ref="AQ12:AQ13"/>
    <mergeCell ref="AM12:AM13"/>
    <mergeCell ref="C12:C13"/>
    <mergeCell ref="E12:E13"/>
    <mergeCell ref="AR12:AR13"/>
    <mergeCell ref="AS12:AS13"/>
    <mergeCell ref="B12:B13"/>
    <mergeCell ref="B28:B29"/>
    <mergeCell ref="C28:C29"/>
    <mergeCell ref="B18:B19"/>
    <mergeCell ref="C18:C19"/>
    <mergeCell ref="B16:B17"/>
    <mergeCell ref="B30:B31"/>
    <mergeCell ref="AP12:AP13"/>
    <mergeCell ref="C8:E8"/>
    <mergeCell ref="L8:S8"/>
    <mergeCell ref="AI8:AJ8"/>
    <mergeCell ref="AK8:AL8"/>
    <mergeCell ref="AK60:AL60"/>
    <mergeCell ref="AL12:AL13"/>
    <mergeCell ref="AK12:AK13"/>
    <mergeCell ref="C34:C35"/>
    <mergeCell ref="C30:C31"/>
    <mergeCell ref="L10:Q10"/>
    <mergeCell ref="AK58:AL59"/>
    <mergeCell ref="Y8:AB8"/>
    <mergeCell ref="R10:S10"/>
    <mergeCell ref="Y3:AB3"/>
    <mergeCell ref="Y4:AB4"/>
    <mergeCell ref="Z5:AB5"/>
    <mergeCell ref="Z6:AB6"/>
    <mergeCell ref="AC2:AD2"/>
    <mergeCell ref="AI2:AJ2"/>
    <mergeCell ref="AG2:AH2"/>
    <mergeCell ref="AE2:AF2"/>
    <mergeCell ref="AI3:AJ3"/>
    <mergeCell ref="AG3:AH3"/>
    <mergeCell ref="AC3:AD3"/>
    <mergeCell ref="AC4:AD4"/>
    <mergeCell ref="AC5:AD5"/>
    <mergeCell ref="AC6:AD6"/>
    <mergeCell ref="AE3:AF3"/>
    <mergeCell ref="AI4:AJ4"/>
    <mergeCell ref="AG4:AH4"/>
    <mergeCell ref="AE4:AF4"/>
    <mergeCell ref="AI5:AJ5"/>
    <mergeCell ref="AG5:AH5"/>
    <mergeCell ref="AE5:AF5"/>
    <mergeCell ref="AI6:AJ6"/>
    <mergeCell ref="AG6:AH6"/>
    <mergeCell ref="AE6:AF6"/>
  </mergeCells>
  <phoneticPr fontId="2"/>
  <conditionalFormatting sqref="F54 F12:AJ13 F55:AI55 AJ54 T54:AA54 AC54:AH54 S21:AJ21 F15:G15 F17:AJ17 F19:AJ19 F23:AJ23 F21:P21 AH31:AJ31 F25:AJ25 F27:AJ27 F29:P29 F30:AB31 F33:AJ33 F35:AJ35 F39:AJ39 F37:P37 AA45:AJ45 F41:AJ41 F43:AJ43 F47:AJ47 F45:P45 F44:U44 F49:AJ49 F53:AJ53 F51:P51">
    <cfRule type="expression" dxfId="119" priority="553" stopIfTrue="1">
      <formula>WEEKDAY(F$12)=1</formula>
    </cfRule>
    <cfRule type="expression" dxfId="118" priority="554" stopIfTrue="1">
      <formula>WEEKDAY(F$12)=7</formula>
    </cfRule>
  </conditionalFormatting>
  <conditionalFormatting sqref="M54:N54">
    <cfRule type="expression" dxfId="117" priority="261" stopIfTrue="1">
      <formula>WEEKDAY(M$12)=1</formula>
    </cfRule>
    <cfRule type="expression" dxfId="116" priority="262" stopIfTrue="1">
      <formula>WEEKDAY(M$12)=7</formula>
    </cfRule>
  </conditionalFormatting>
  <conditionalFormatting sqref="G54:L54">
    <cfRule type="expression" dxfId="115" priority="257" stopIfTrue="1">
      <formula>WEEKDAY(G$12)=1</formula>
    </cfRule>
    <cfRule type="expression" dxfId="114" priority="258" stopIfTrue="1">
      <formula>WEEKDAY(G$12)=7</formula>
    </cfRule>
  </conditionalFormatting>
  <conditionalFormatting sqref="AB54">
    <cfRule type="expression" dxfId="113" priority="253" stopIfTrue="1">
      <formula>WEEKDAY(AB$12)=1</formula>
    </cfRule>
    <cfRule type="expression" dxfId="112" priority="254" stopIfTrue="1">
      <formula>WEEKDAY(AB$12)=7</formula>
    </cfRule>
  </conditionalFormatting>
  <conditionalFormatting sqref="AI54">
    <cfRule type="expression" dxfId="111" priority="249" stopIfTrue="1">
      <formula>WEEKDAY(AI$12)=1</formula>
    </cfRule>
    <cfRule type="expression" dxfId="110" priority="250" stopIfTrue="1">
      <formula>WEEKDAY(AI$12)=7</formula>
    </cfRule>
  </conditionalFormatting>
  <conditionalFormatting sqref="O54:S54">
    <cfRule type="expression" dxfId="109" priority="243" stopIfTrue="1">
      <formula>WEEKDAY(O$12)=1</formula>
    </cfRule>
    <cfRule type="expression" dxfId="108" priority="244" stopIfTrue="1">
      <formula>WEEKDAY(O$12)=7</formula>
    </cfRule>
  </conditionalFormatting>
  <conditionalFormatting sqref="AI15:AJ15">
    <cfRule type="expression" dxfId="107" priority="105" stopIfTrue="1">
      <formula>WEEKDAY(AI$12)=1</formula>
    </cfRule>
    <cfRule type="expression" dxfId="106" priority="106" stopIfTrue="1">
      <formula>WEEKDAY(AI$12)=7</formula>
    </cfRule>
  </conditionalFormatting>
  <conditionalFormatting sqref="H15:K15">
    <cfRule type="expression" dxfId="105" priority="103" stopIfTrue="1">
      <formula>WEEKDAY(H$12)=1</formula>
    </cfRule>
    <cfRule type="expression" dxfId="104" priority="104" stopIfTrue="1">
      <formula>WEEKDAY(H$12)=7</formula>
    </cfRule>
  </conditionalFormatting>
  <conditionalFormatting sqref="R21">
    <cfRule type="expression" dxfId="103" priority="101" stopIfTrue="1">
      <formula>WEEKDAY(R$12)=1</formula>
    </cfRule>
    <cfRule type="expression" dxfId="102" priority="102" stopIfTrue="1">
      <formula>WEEKDAY(R$12)=7</formula>
    </cfRule>
  </conditionalFormatting>
  <conditionalFormatting sqref="M15:R15">
    <cfRule type="expression" dxfId="101" priority="99" stopIfTrue="1">
      <formula>WEEKDAY(M$12)=1</formula>
    </cfRule>
    <cfRule type="expression" dxfId="100" priority="100" stopIfTrue="1">
      <formula>WEEKDAY(M$12)=7</formula>
    </cfRule>
  </conditionalFormatting>
  <conditionalFormatting sqref="T15:Y15">
    <cfRule type="expression" dxfId="99" priority="97" stopIfTrue="1">
      <formula>WEEKDAY(T$12)=1</formula>
    </cfRule>
    <cfRule type="expression" dxfId="98" priority="98" stopIfTrue="1">
      <formula>WEEKDAY(T$12)=7</formula>
    </cfRule>
  </conditionalFormatting>
  <conditionalFormatting sqref="AD15:AF15">
    <cfRule type="expression" dxfId="97" priority="95" stopIfTrue="1">
      <formula>WEEKDAY(AD$12)=1</formula>
    </cfRule>
    <cfRule type="expression" dxfId="96" priority="96" stopIfTrue="1">
      <formula>WEEKDAY(AD$12)=7</formula>
    </cfRule>
  </conditionalFormatting>
  <conditionalFormatting sqref="F14:AJ14">
    <cfRule type="expression" dxfId="95" priority="93" stopIfTrue="1">
      <formula>WEEKDAY(F$12)=1</formula>
    </cfRule>
    <cfRule type="expression" dxfId="94" priority="94" stopIfTrue="1">
      <formula>WEEKDAY(F$12)=7</formula>
    </cfRule>
  </conditionalFormatting>
  <conditionalFormatting sqref="L15">
    <cfRule type="expression" dxfId="93" priority="91" stopIfTrue="1">
      <formula>WEEKDAY(L$12)=1</formula>
    </cfRule>
    <cfRule type="expression" dxfId="92" priority="92" stopIfTrue="1">
      <formula>WEEKDAY(L$12)=7</formula>
    </cfRule>
  </conditionalFormatting>
  <conditionalFormatting sqref="Z15">
    <cfRule type="expression" dxfId="91" priority="89" stopIfTrue="1">
      <formula>WEEKDAY(Z$12)=1</formula>
    </cfRule>
    <cfRule type="expression" dxfId="90" priority="90" stopIfTrue="1">
      <formula>WEEKDAY(Z$12)=7</formula>
    </cfRule>
  </conditionalFormatting>
  <conditionalFormatting sqref="AA15:AC15">
    <cfRule type="expression" dxfId="89" priority="87" stopIfTrue="1">
      <formula>WEEKDAY(AA$12)=1</formula>
    </cfRule>
    <cfRule type="expression" dxfId="88" priority="88" stopIfTrue="1">
      <formula>WEEKDAY(AA$12)=7</formula>
    </cfRule>
  </conditionalFormatting>
  <conditionalFormatting sqref="AG15:AH15">
    <cfRule type="expression" dxfId="87" priority="85" stopIfTrue="1">
      <formula>WEEKDAY(AG$12)=1</formula>
    </cfRule>
    <cfRule type="expression" dxfId="86" priority="86" stopIfTrue="1">
      <formula>WEEKDAY(AG$12)=7</formula>
    </cfRule>
  </conditionalFormatting>
  <conditionalFormatting sqref="S15">
    <cfRule type="expression" dxfId="85" priority="83" stopIfTrue="1">
      <formula>WEEKDAY(S$12)=1</formula>
    </cfRule>
    <cfRule type="expression" dxfId="84" priority="84" stopIfTrue="1">
      <formula>WEEKDAY(S$12)=7</formula>
    </cfRule>
  </conditionalFormatting>
  <conditionalFormatting sqref="Q21">
    <cfRule type="expression" dxfId="83" priority="81" stopIfTrue="1">
      <formula>WEEKDAY(Q$12)=1</formula>
    </cfRule>
    <cfRule type="expression" dxfId="82" priority="82" stopIfTrue="1">
      <formula>WEEKDAY(Q$12)=7</formula>
    </cfRule>
  </conditionalFormatting>
  <conditionalFormatting sqref="F16:AJ16">
    <cfRule type="expression" dxfId="81" priority="79" stopIfTrue="1">
      <formula>WEEKDAY(F$12)=1</formula>
    </cfRule>
    <cfRule type="expression" dxfId="80" priority="80" stopIfTrue="1">
      <formula>WEEKDAY(F$12)=7</formula>
    </cfRule>
  </conditionalFormatting>
  <conditionalFormatting sqref="F18:AJ18">
    <cfRule type="expression" dxfId="79" priority="77" stopIfTrue="1">
      <formula>WEEKDAY(F$12)=1</formula>
    </cfRule>
    <cfRule type="expression" dxfId="78" priority="78" stopIfTrue="1">
      <formula>WEEKDAY(F$12)=7</formula>
    </cfRule>
  </conditionalFormatting>
  <conditionalFormatting sqref="F20:AJ20">
    <cfRule type="expression" dxfId="77" priority="75" stopIfTrue="1">
      <formula>WEEKDAY(F$12)=1</formula>
    </cfRule>
    <cfRule type="expression" dxfId="76" priority="76" stopIfTrue="1">
      <formula>WEEKDAY(F$12)=7</formula>
    </cfRule>
  </conditionalFormatting>
  <conditionalFormatting sqref="F22:AJ22">
    <cfRule type="expression" dxfId="75" priority="73" stopIfTrue="1">
      <formula>WEEKDAY(F$12)=1</formula>
    </cfRule>
    <cfRule type="expression" dxfId="74" priority="74" stopIfTrue="1">
      <formula>WEEKDAY(F$12)=7</formula>
    </cfRule>
  </conditionalFormatting>
  <conditionalFormatting sqref="S29:AJ29">
    <cfRule type="expression" dxfId="73" priority="71" stopIfTrue="1">
      <formula>WEEKDAY(S$12)=1</formula>
    </cfRule>
    <cfRule type="expression" dxfId="72" priority="72" stopIfTrue="1">
      <formula>WEEKDAY(S$12)=7</formula>
    </cfRule>
  </conditionalFormatting>
  <conditionalFormatting sqref="R29">
    <cfRule type="expression" dxfId="71" priority="69" stopIfTrue="1">
      <formula>WEEKDAY(R$12)=1</formula>
    </cfRule>
    <cfRule type="expression" dxfId="70" priority="70" stopIfTrue="1">
      <formula>WEEKDAY(R$12)=7</formula>
    </cfRule>
  </conditionalFormatting>
  <conditionalFormatting sqref="Q29">
    <cfRule type="expression" dxfId="69" priority="67" stopIfTrue="1">
      <formula>WEEKDAY(Q$12)=1</formula>
    </cfRule>
    <cfRule type="expression" dxfId="68" priority="68" stopIfTrue="1">
      <formula>WEEKDAY(Q$12)=7</formula>
    </cfRule>
  </conditionalFormatting>
  <conditionalFormatting sqref="F24:AJ24">
    <cfRule type="expression" dxfId="67" priority="65" stopIfTrue="1">
      <formula>WEEKDAY(F$12)=1</formula>
    </cfRule>
    <cfRule type="expression" dxfId="66" priority="66" stopIfTrue="1">
      <formula>WEEKDAY(F$12)=7</formula>
    </cfRule>
  </conditionalFormatting>
  <conditionalFormatting sqref="F26:AJ26">
    <cfRule type="expression" dxfId="65" priority="63" stopIfTrue="1">
      <formula>WEEKDAY(F$12)=1</formula>
    </cfRule>
    <cfRule type="expression" dxfId="64" priority="64" stopIfTrue="1">
      <formula>WEEKDAY(F$12)=7</formula>
    </cfRule>
  </conditionalFormatting>
  <conditionalFormatting sqref="F28:AJ28">
    <cfRule type="expression" dxfId="63" priority="61" stopIfTrue="1">
      <formula>WEEKDAY(F$12)=1</formula>
    </cfRule>
    <cfRule type="expression" dxfId="62" priority="62" stopIfTrue="1">
      <formula>WEEKDAY(F$12)=7</formula>
    </cfRule>
  </conditionalFormatting>
  <conditionalFormatting sqref="AH30:AJ30">
    <cfRule type="expression" dxfId="61" priority="59" stopIfTrue="1">
      <formula>WEEKDAY(AH$12)=1</formula>
    </cfRule>
    <cfRule type="expression" dxfId="60" priority="60" stopIfTrue="1">
      <formula>WEEKDAY(AH$12)=7</formula>
    </cfRule>
  </conditionalFormatting>
  <conditionalFormatting sqref="S37:AJ37">
    <cfRule type="expression" dxfId="59" priority="57" stopIfTrue="1">
      <formula>WEEKDAY(S$12)=1</formula>
    </cfRule>
    <cfRule type="expression" dxfId="58" priority="58" stopIfTrue="1">
      <formula>WEEKDAY(S$12)=7</formula>
    </cfRule>
  </conditionalFormatting>
  <conditionalFormatting sqref="R37">
    <cfRule type="expression" dxfId="57" priority="55" stopIfTrue="1">
      <formula>WEEKDAY(R$12)=1</formula>
    </cfRule>
    <cfRule type="expression" dxfId="56" priority="56" stopIfTrue="1">
      <formula>WEEKDAY(R$12)=7</formula>
    </cfRule>
  </conditionalFormatting>
  <conditionalFormatting sqref="Q37">
    <cfRule type="expression" dxfId="55" priority="53" stopIfTrue="1">
      <formula>WEEKDAY(Q$12)=1</formula>
    </cfRule>
    <cfRule type="expression" dxfId="54" priority="54" stopIfTrue="1">
      <formula>WEEKDAY(Q$12)=7</formula>
    </cfRule>
  </conditionalFormatting>
  <conditionalFormatting sqref="F32:AJ32">
    <cfRule type="expression" dxfId="53" priority="51" stopIfTrue="1">
      <formula>WEEKDAY(F$12)=1</formula>
    </cfRule>
    <cfRule type="expression" dxfId="52" priority="52" stopIfTrue="1">
      <formula>WEEKDAY(F$12)=7</formula>
    </cfRule>
  </conditionalFormatting>
  <conditionalFormatting sqref="F34:AJ34">
    <cfRule type="expression" dxfId="51" priority="49" stopIfTrue="1">
      <formula>WEEKDAY(F$12)=1</formula>
    </cfRule>
    <cfRule type="expression" dxfId="50" priority="50" stopIfTrue="1">
      <formula>WEEKDAY(F$12)=7</formula>
    </cfRule>
  </conditionalFormatting>
  <conditionalFormatting sqref="F36:AJ36">
    <cfRule type="expression" dxfId="49" priority="47" stopIfTrue="1">
      <formula>WEEKDAY(F$12)=1</formula>
    </cfRule>
    <cfRule type="expression" dxfId="48" priority="48" stopIfTrue="1">
      <formula>WEEKDAY(F$12)=7</formula>
    </cfRule>
  </conditionalFormatting>
  <conditionalFormatting sqref="F38:AJ38">
    <cfRule type="expression" dxfId="47" priority="45" stopIfTrue="1">
      <formula>WEEKDAY(F$12)=1</formula>
    </cfRule>
    <cfRule type="expression" dxfId="46" priority="46" stopIfTrue="1">
      <formula>WEEKDAY(F$12)=7</formula>
    </cfRule>
  </conditionalFormatting>
  <conditionalFormatting sqref="S45:U45">
    <cfRule type="expression" dxfId="45" priority="43" stopIfTrue="1">
      <formula>WEEKDAY(S$12)=1</formula>
    </cfRule>
    <cfRule type="expression" dxfId="44" priority="44" stopIfTrue="1">
      <formula>WEEKDAY(S$12)=7</formula>
    </cfRule>
  </conditionalFormatting>
  <conditionalFormatting sqref="R45">
    <cfRule type="expression" dxfId="43" priority="41" stopIfTrue="1">
      <formula>WEEKDAY(R$12)=1</formula>
    </cfRule>
    <cfRule type="expression" dxfId="42" priority="42" stopIfTrue="1">
      <formula>WEEKDAY(R$12)=7</formula>
    </cfRule>
  </conditionalFormatting>
  <conditionalFormatting sqref="Q45">
    <cfRule type="expression" dxfId="41" priority="39" stopIfTrue="1">
      <formula>WEEKDAY(Q$12)=1</formula>
    </cfRule>
    <cfRule type="expression" dxfId="40" priority="40" stopIfTrue="1">
      <formula>WEEKDAY(Q$12)=7</formula>
    </cfRule>
  </conditionalFormatting>
  <conditionalFormatting sqref="F40:AJ40">
    <cfRule type="expression" dxfId="39" priority="37" stopIfTrue="1">
      <formula>WEEKDAY(F$12)=1</formula>
    </cfRule>
    <cfRule type="expression" dxfId="38" priority="38" stopIfTrue="1">
      <formula>WEEKDAY(F$12)=7</formula>
    </cfRule>
  </conditionalFormatting>
  <conditionalFormatting sqref="F42:AJ42">
    <cfRule type="expression" dxfId="37" priority="35" stopIfTrue="1">
      <formula>WEEKDAY(F$12)=1</formula>
    </cfRule>
    <cfRule type="expression" dxfId="36" priority="36" stopIfTrue="1">
      <formula>WEEKDAY(F$12)=7</formula>
    </cfRule>
  </conditionalFormatting>
  <conditionalFormatting sqref="AA44:AJ44">
    <cfRule type="expression" dxfId="35" priority="33" stopIfTrue="1">
      <formula>WEEKDAY(AA$12)=1</formula>
    </cfRule>
    <cfRule type="expression" dxfId="34" priority="34" stopIfTrue="1">
      <formula>WEEKDAY(AA$12)=7</formula>
    </cfRule>
  </conditionalFormatting>
  <conditionalFormatting sqref="F46:AJ46">
    <cfRule type="expression" dxfId="33" priority="31" stopIfTrue="1">
      <formula>WEEKDAY(F$12)=1</formula>
    </cfRule>
    <cfRule type="expression" dxfId="32" priority="32" stopIfTrue="1">
      <formula>WEEKDAY(F$12)=7</formula>
    </cfRule>
  </conditionalFormatting>
  <conditionalFormatting sqref="S51:AJ51">
    <cfRule type="expression" dxfId="31" priority="29" stopIfTrue="1">
      <formula>WEEKDAY(S$12)=1</formula>
    </cfRule>
    <cfRule type="expression" dxfId="30" priority="30" stopIfTrue="1">
      <formula>WEEKDAY(S$12)=7</formula>
    </cfRule>
  </conditionalFormatting>
  <conditionalFormatting sqref="R51">
    <cfRule type="expression" dxfId="29" priority="27" stopIfTrue="1">
      <formula>WEEKDAY(R$12)=1</formula>
    </cfRule>
    <cfRule type="expression" dxfId="28" priority="28" stopIfTrue="1">
      <formula>WEEKDAY(R$12)=7</formula>
    </cfRule>
  </conditionalFormatting>
  <conditionalFormatting sqref="Q51">
    <cfRule type="expression" dxfId="27" priority="25" stopIfTrue="1">
      <formula>WEEKDAY(Q$12)=1</formula>
    </cfRule>
    <cfRule type="expression" dxfId="26" priority="26" stopIfTrue="1">
      <formula>WEEKDAY(Q$12)=7</formula>
    </cfRule>
  </conditionalFormatting>
  <conditionalFormatting sqref="F48:AJ48">
    <cfRule type="expression" dxfId="25" priority="23" stopIfTrue="1">
      <formula>WEEKDAY(F$12)=1</formula>
    </cfRule>
    <cfRule type="expression" dxfId="24" priority="24" stopIfTrue="1">
      <formula>WEEKDAY(F$12)=7</formula>
    </cfRule>
  </conditionalFormatting>
  <conditionalFormatting sqref="F50:AJ50">
    <cfRule type="expression" dxfId="23" priority="21" stopIfTrue="1">
      <formula>WEEKDAY(F$12)=1</formula>
    </cfRule>
    <cfRule type="expression" dxfId="22" priority="22" stopIfTrue="1">
      <formula>WEEKDAY(F$12)=7</formula>
    </cfRule>
  </conditionalFormatting>
  <conditionalFormatting sqref="F52:AJ52">
    <cfRule type="expression" dxfId="21" priority="19" stopIfTrue="1">
      <formula>WEEKDAY(F$12)=1</formula>
    </cfRule>
    <cfRule type="expression" dxfId="20" priority="20" stopIfTrue="1">
      <formula>WEEKDAY(F$12)=7</formula>
    </cfRule>
  </conditionalFormatting>
  <conditionalFormatting sqref="AC31:AG31">
    <cfRule type="expression" dxfId="19" priority="17" stopIfTrue="1">
      <formula>WEEKDAY(AC$12)=1</formula>
    </cfRule>
    <cfRule type="expression" dxfId="18" priority="18" stopIfTrue="1">
      <formula>WEEKDAY(AC$12)=7</formula>
    </cfRule>
  </conditionalFormatting>
  <conditionalFormatting sqref="AC30:AG30">
    <cfRule type="expression" dxfId="17" priority="15" stopIfTrue="1">
      <formula>WEEKDAY(AC$12)=1</formula>
    </cfRule>
    <cfRule type="expression" dxfId="16" priority="16" stopIfTrue="1">
      <formula>WEEKDAY(AC$12)=7</formula>
    </cfRule>
  </conditionalFormatting>
  <conditionalFormatting sqref="V45:Z45">
    <cfRule type="expression" dxfId="15" priority="13" stopIfTrue="1">
      <formula>WEEKDAY(V$12)=1</formula>
    </cfRule>
    <cfRule type="expression" dxfId="14" priority="14" stopIfTrue="1">
      <formula>WEEKDAY(V$12)=7</formula>
    </cfRule>
  </conditionalFormatting>
  <conditionalFormatting sqref="V44:Z44">
    <cfRule type="expression" dxfId="13" priority="11" stopIfTrue="1">
      <formula>WEEKDAY(V$12)=1</formula>
    </cfRule>
    <cfRule type="expression" dxfId="12" priority="12" stopIfTrue="1">
      <formula>WEEKDAY(V$12)=7</formula>
    </cfRule>
  </conditionalFormatting>
  <conditionalFormatting sqref="F56:AI56">
    <cfRule type="expression" dxfId="11" priority="9" stopIfTrue="1">
      <formula>WEEKDAY(F$12)=1</formula>
    </cfRule>
    <cfRule type="expression" dxfId="10" priority="10" stopIfTrue="1">
      <formula>WEEKDAY(F$12)=7</formula>
    </cfRule>
  </conditionalFormatting>
  <conditionalFormatting sqref="F57:AI60">
    <cfRule type="expression" dxfId="9" priority="7" stopIfTrue="1">
      <formula>WEEKDAY(F$12)=1</formula>
    </cfRule>
    <cfRule type="expression" dxfId="8" priority="8" stopIfTrue="1">
      <formula>WEEKDAY(F$12)=7</formula>
    </cfRule>
  </conditionalFormatting>
  <conditionalFormatting sqref="AJ55">
    <cfRule type="expression" dxfId="7" priority="5" stopIfTrue="1">
      <formula>WEEKDAY(AJ$12)=1</formula>
    </cfRule>
    <cfRule type="expression" dxfId="6" priority="6" stopIfTrue="1">
      <formula>WEEKDAY(AJ$12)=7</formula>
    </cfRule>
  </conditionalFormatting>
  <conditionalFormatting sqref="AJ56">
    <cfRule type="expression" dxfId="5" priority="3" stopIfTrue="1">
      <formula>WEEKDAY(AJ$12)=1</formula>
    </cfRule>
    <cfRule type="expression" dxfId="4" priority="4" stopIfTrue="1">
      <formula>WEEKDAY(AJ$12)=7</formula>
    </cfRule>
  </conditionalFormatting>
  <conditionalFormatting sqref="AJ57:AJ60">
    <cfRule type="expression" dxfId="3" priority="1" stopIfTrue="1">
      <formula>WEEKDAY(AJ$12)=1</formula>
    </cfRule>
    <cfRule type="expression" dxfId="2" priority="2" stopIfTrue="1">
      <formula>WEEKDAY(AJ$12)=7</formula>
    </cfRule>
  </conditionalFormatting>
  <dataValidations count="3">
    <dataValidation type="list" allowBlank="1" showInputMessage="1" showErrorMessage="1" sqref="D15 D53 D51 D49 D47 D45 D43 D41 D39 D37 D35 D33 D31 D29 D27 D25 D23 D21 D19 D17">
      <formula1>$E$72:$E$75</formula1>
    </dataValidation>
    <dataValidation type="list" allowBlank="1" showInputMessage="1" showErrorMessage="1" sqref="D14 D52 D50 D48 D46 D44 D42 D40 D38 D36 D34 D32 D30 D28 D26 D24 D22 D20 D18 D16">
      <formula1>$D$72:$D$87</formula1>
    </dataValidation>
    <dataValidation type="list" allowBlank="1" showInputMessage="1" showErrorMessage="1" sqref="F44:AJ44 F50:AJ50 F48:AJ48 F46:AJ46 F30:AJ30 F42:AJ42 F40:AJ40 F38:AJ38 F36:AJ36 F34:AJ34 F32:AJ32 F52:AJ52 F28:AJ28 F26:AJ26 F24:AJ24 F22:AJ22 F20:AJ20 F18:AJ18 F16:AJ16 F14:AJ14">
      <formula1>"／,○,△,×,●,　　"</formula1>
    </dataValidation>
  </dataValidations>
  <printOptions horizontalCentered="1" verticalCentered="1"/>
  <pageMargins left="0.70866141732283472" right="0.70866141732283472" top="0.23622047244094491" bottom="0.19685039370078741" header="0.15748031496062992" footer="0.15748031496062992"/>
  <pageSetup paperSize="8" scale="8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1:AH84"/>
  <sheetViews>
    <sheetView showGridLines="0" view="pageBreakPreview" zoomScaleNormal="100" zoomScaleSheetLayoutView="100" workbookViewId="0">
      <selection activeCell="C54" sqref="C53:D54"/>
    </sheetView>
  </sheetViews>
  <sheetFormatPr defaultRowHeight="13.5" x14ac:dyDescent="0.15"/>
  <cols>
    <col min="1" max="1" width="0.625" customWidth="1"/>
    <col min="2" max="2" width="3.625" customWidth="1"/>
    <col min="3" max="3" width="13.125" customWidth="1"/>
    <col min="4" max="4" width="6.375" customWidth="1"/>
    <col min="5" max="10" width="4.625" customWidth="1"/>
    <col min="11" max="11" width="5.375" customWidth="1"/>
    <col min="12" max="12" width="4.625" customWidth="1"/>
    <col min="13" max="14" width="8.625" customWidth="1"/>
    <col min="15" max="19" width="4.625" customWidth="1"/>
    <col min="20" max="20" width="5.375" customWidth="1"/>
    <col min="21" max="21" width="4.625" customWidth="1"/>
    <col min="22" max="23" width="8.625" customWidth="1"/>
    <col min="24" max="28" width="4.625" customWidth="1"/>
    <col min="29" max="29" width="5.375" customWidth="1"/>
    <col min="30" max="30" width="4.625" customWidth="1"/>
    <col min="31" max="31" width="8.625" customWidth="1"/>
    <col min="32" max="32" width="9.125" customWidth="1"/>
    <col min="34" max="34" width="16.375" customWidth="1"/>
  </cols>
  <sheetData>
    <row r="1" spans="2:34" ht="6" customHeight="1" x14ac:dyDescent="0.15"/>
    <row r="2" spans="2:34" ht="20.100000000000001" customHeight="1" thickBot="1" x14ac:dyDescent="0.4">
      <c r="B2" s="196" t="s">
        <v>77</v>
      </c>
      <c r="C2" s="197"/>
      <c r="D2" s="198"/>
      <c r="E2" s="230"/>
      <c r="F2" s="231"/>
      <c r="G2" s="231"/>
      <c r="H2" s="231"/>
      <c r="I2" s="231"/>
      <c r="J2" s="231"/>
      <c r="K2" s="232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254">
        <f ca="1">TODAY()</f>
        <v>45222</v>
      </c>
      <c r="AE2" s="254"/>
      <c r="AF2" s="13" t="s">
        <v>80</v>
      </c>
      <c r="AG2" s="13"/>
    </row>
    <row r="3" spans="2:34" ht="20.100000000000001" customHeight="1" thickBot="1" x14ac:dyDescent="0.4">
      <c r="B3" s="178" t="s">
        <v>78</v>
      </c>
      <c r="C3" s="179"/>
      <c r="D3" s="180"/>
      <c r="E3" s="263"/>
      <c r="F3" s="264"/>
      <c r="G3" s="264"/>
      <c r="H3" s="264"/>
      <c r="I3" s="264"/>
      <c r="J3" s="264"/>
      <c r="K3" s="265"/>
      <c r="L3" s="13"/>
      <c r="M3" s="262" t="s">
        <v>23</v>
      </c>
      <c r="N3" s="262"/>
      <c r="O3" s="262"/>
      <c r="P3" s="262"/>
      <c r="Q3" s="262"/>
      <c r="R3" s="13"/>
      <c r="S3" s="13"/>
      <c r="T3" s="13"/>
      <c r="U3" s="13"/>
      <c r="V3" s="257" t="s">
        <v>39</v>
      </c>
      <c r="W3" s="258"/>
      <c r="X3" s="255">
        <f>('5月'!AK60)+('6月'!AK60)+('7月'!AK60)</f>
        <v>360</v>
      </c>
      <c r="Y3" s="256"/>
      <c r="Z3" s="256"/>
      <c r="AA3" s="85" t="s">
        <v>24</v>
      </c>
      <c r="AB3" s="86"/>
      <c r="AC3" s="147" t="s">
        <v>27</v>
      </c>
      <c r="AD3" s="150" t="s">
        <v>25</v>
      </c>
      <c r="AE3" s="151"/>
      <c r="AF3" s="152"/>
      <c r="AG3" s="13"/>
    </row>
    <row r="4" spans="2:34" ht="20.100000000000001" customHeight="1" x14ac:dyDescent="0.35">
      <c r="B4" s="181" t="s">
        <v>75</v>
      </c>
      <c r="C4" s="182"/>
      <c r="D4" s="183"/>
      <c r="E4" s="268"/>
      <c r="F4" s="269"/>
      <c r="G4" s="269"/>
      <c r="H4" s="269"/>
      <c r="I4" s="269"/>
      <c r="J4" s="269"/>
      <c r="K4" s="270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D4" s="13"/>
      <c r="AE4" s="13"/>
      <c r="AF4" s="13"/>
      <c r="AG4" s="13"/>
    </row>
    <row r="5" spans="2:34" ht="7.5" customHeight="1" x14ac:dyDescent="0.35">
      <c r="B5" s="16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2:34" ht="18" customHeight="1" x14ac:dyDescent="0.35">
      <c r="B6" s="286" t="s">
        <v>0</v>
      </c>
      <c r="C6" s="223" t="s">
        <v>1</v>
      </c>
      <c r="D6" s="165"/>
      <c r="E6" s="278"/>
      <c r="F6" s="271" t="s">
        <v>41</v>
      </c>
      <c r="G6" s="272"/>
      <c r="H6" s="272"/>
      <c r="I6" s="272"/>
      <c r="J6" s="273"/>
      <c r="K6" s="272"/>
      <c r="L6" s="272"/>
      <c r="M6" s="272"/>
      <c r="N6" s="272"/>
      <c r="O6" s="274" t="s">
        <v>42</v>
      </c>
      <c r="P6" s="275"/>
      <c r="Q6" s="275"/>
      <c r="R6" s="275"/>
      <c r="S6" s="276"/>
      <c r="T6" s="275"/>
      <c r="U6" s="275"/>
      <c r="V6" s="275"/>
      <c r="W6" s="277"/>
      <c r="X6" s="289" t="s">
        <v>43</v>
      </c>
      <c r="Y6" s="289"/>
      <c r="Z6" s="289"/>
      <c r="AA6" s="289"/>
      <c r="AB6" s="290"/>
      <c r="AC6" s="289"/>
      <c r="AD6" s="289"/>
      <c r="AE6" s="289"/>
      <c r="AF6" s="291"/>
      <c r="AG6" s="13"/>
    </row>
    <row r="7" spans="2:34" ht="50.1" customHeight="1" x14ac:dyDescent="0.35">
      <c r="B7" s="287"/>
      <c r="C7" s="259"/>
      <c r="D7" s="102" t="s">
        <v>73</v>
      </c>
      <c r="E7" s="279"/>
      <c r="F7" s="216" t="s">
        <v>81</v>
      </c>
      <c r="G7" s="216" t="s">
        <v>82</v>
      </c>
      <c r="H7" s="216" t="s">
        <v>83</v>
      </c>
      <c r="I7" s="216" t="s">
        <v>84</v>
      </c>
      <c r="J7" s="216" t="s">
        <v>85</v>
      </c>
      <c r="K7" s="207" t="s">
        <v>19</v>
      </c>
      <c r="L7" s="234" t="s">
        <v>18</v>
      </c>
      <c r="M7" s="203" t="s">
        <v>71</v>
      </c>
      <c r="N7" s="260" t="s">
        <v>72</v>
      </c>
      <c r="O7" s="216" t="s">
        <v>81</v>
      </c>
      <c r="P7" s="216" t="s">
        <v>82</v>
      </c>
      <c r="Q7" s="216" t="s">
        <v>83</v>
      </c>
      <c r="R7" s="216" t="s">
        <v>84</v>
      </c>
      <c r="S7" s="216" t="s">
        <v>85</v>
      </c>
      <c r="T7" s="207" t="s">
        <v>19</v>
      </c>
      <c r="U7" s="234" t="s">
        <v>18</v>
      </c>
      <c r="V7" s="203" t="s">
        <v>71</v>
      </c>
      <c r="W7" s="203" t="s">
        <v>72</v>
      </c>
      <c r="X7" s="281" t="s">
        <v>81</v>
      </c>
      <c r="Y7" s="216" t="s">
        <v>82</v>
      </c>
      <c r="Z7" s="216" t="s">
        <v>83</v>
      </c>
      <c r="AA7" s="216" t="s">
        <v>84</v>
      </c>
      <c r="AB7" s="216" t="s">
        <v>85</v>
      </c>
      <c r="AC7" s="207" t="s">
        <v>19</v>
      </c>
      <c r="AD7" s="234" t="s">
        <v>18</v>
      </c>
      <c r="AE7" s="203" t="s">
        <v>71</v>
      </c>
      <c r="AF7" s="203" t="s">
        <v>72</v>
      </c>
      <c r="AG7" s="13"/>
    </row>
    <row r="8" spans="2:34" ht="30" customHeight="1" thickBot="1" x14ac:dyDescent="0.4">
      <c r="B8" s="288"/>
      <c r="C8" s="224"/>
      <c r="D8" s="103" t="s">
        <v>74</v>
      </c>
      <c r="E8" s="280"/>
      <c r="F8" s="217"/>
      <c r="G8" s="217"/>
      <c r="H8" s="217"/>
      <c r="I8" s="217"/>
      <c r="J8" s="217"/>
      <c r="K8" s="208"/>
      <c r="L8" s="235"/>
      <c r="M8" s="233"/>
      <c r="N8" s="261"/>
      <c r="O8" s="217"/>
      <c r="P8" s="217"/>
      <c r="Q8" s="217"/>
      <c r="R8" s="217"/>
      <c r="S8" s="217"/>
      <c r="T8" s="208"/>
      <c r="U8" s="235"/>
      <c r="V8" s="233"/>
      <c r="W8" s="204"/>
      <c r="X8" s="282"/>
      <c r="Y8" s="217"/>
      <c r="Z8" s="217"/>
      <c r="AA8" s="217"/>
      <c r="AB8" s="217"/>
      <c r="AC8" s="208"/>
      <c r="AD8" s="235"/>
      <c r="AE8" s="233"/>
      <c r="AF8" s="204"/>
      <c r="AG8" s="13"/>
    </row>
    <row r="9" spans="2:34" ht="18.75" thickTop="1" x14ac:dyDescent="0.35">
      <c r="B9" s="284">
        <v>1</v>
      </c>
      <c r="C9" s="202"/>
      <c r="D9" s="104"/>
      <c r="E9" s="87" t="s">
        <v>2</v>
      </c>
      <c r="F9" s="48">
        <f>'5月'!AL14</f>
        <v>0</v>
      </c>
      <c r="G9" s="48">
        <f>'5月'!AM14</f>
        <v>0</v>
      </c>
      <c r="H9" s="48">
        <f>'5月'!AN14</f>
        <v>0</v>
      </c>
      <c r="I9" s="48">
        <f>'5月'!AO14</f>
        <v>0</v>
      </c>
      <c r="J9" s="48">
        <f>'5月'!AP14</f>
        <v>0</v>
      </c>
      <c r="K9" s="48"/>
      <c r="L9" s="48"/>
      <c r="M9" s="88"/>
      <c r="N9" s="155"/>
      <c r="O9" s="48">
        <f>'6月'!AL14</f>
        <v>0</v>
      </c>
      <c r="P9" s="48">
        <f>'6月'!AM14</f>
        <v>0</v>
      </c>
      <c r="Q9" s="48">
        <f>'6月'!AN14</f>
        <v>0</v>
      </c>
      <c r="R9" s="48">
        <f>'6月'!AO14</f>
        <v>0</v>
      </c>
      <c r="S9" s="48">
        <f>'6月'!AP14</f>
        <v>0</v>
      </c>
      <c r="T9" s="48"/>
      <c r="U9" s="48"/>
      <c r="V9" s="88"/>
      <c r="W9" s="88"/>
      <c r="X9" s="160">
        <f>'7月'!AL14</f>
        <v>0</v>
      </c>
      <c r="Y9" s="48">
        <f>'7月'!AM14</f>
        <v>0</v>
      </c>
      <c r="Z9" s="48">
        <f>'7月'!AN14</f>
        <v>0</v>
      </c>
      <c r="AA9" s="48">
        <f>'7月'!AO14</f>
        <v>0</v>
      </c>
      <c r="AB9" s="48">
        <f>'7月'!AP14</f>
        <v>0</v>
      </c>
      <c r="AC9" s="48"/>
      <c r="AD9" s="48"/>
      <c r="AE9" s="89"/>
      <c r="AF9" s="89"/>
      <c r="AG9" s="107"/>
      <c r="AH9" s="9"/>
    </row>
    <row r="10" spans="2:34" ht="18" x14ac:dyDescent="0.35">
      <c r="B10" s="284"/>
      <c r="C10" s="177"/>
      <c r="D10" s="105"/>
      <c r="E10" s="90" t="s">
        <v>16</v>
      </c>
      <c r="F10" s="83"/>
      <c r="G10" s="83"/>
      <c r="H10" s="83"/>
      <c r="I10" s="83"/>
      <c r="J10" s="83"/>
      <c r="K10" s="75">
        <f>'5月'!AQ15</f>
        <v>114</v>
      </c>
      <c r="L10" s="83">
        <f>'5月'!AR15</f>
        <v>0</v>
      </c>
      <c r="M10" s="111">
        <f>'5月'!AS15</f>
        <v>1</v>
      </c>
      <c r="N10" s="156">
        <f>'5月'!AT15</f>
        <v>1</v>
      </c>
      <c r="O10" s="83"/>
      <c r="P10" s="83"/>
      <c r="Q10" s="83"/>
      <c r="R10" s="83"/>
      <c r="S10" s="83"/>
      <c r="T10" s="75">
        <f>'6月'!AQ15</f>
        <v>132</v>
      </c>
      <c r="U10" s="83">
        <f>'6月'!AR15</f>
        <v>0</v>
      </c>
      <c r="V10" s="111">
        <f>'6月'!AS15</f>
        <v>1</v>
      </c>
      <c r="W10" s="111">
        <f>'6月'!AT15</f>
        <v>1</v>
      </c>
      <c r="X10" s="161"/>
      <c r="Y10" s="83"/>
      <c r="Z10" s="83"/>
      <c r="AA10" s="83"/>
      <c r="AB10" s="83"/>
      <c r="AC10" s="75">
        <f>'7月'!AQ15</f>
        <v>114</v>
      </c>
      <c r="AD10" s="83">
        <f>'7月'!AR15</f>
        <v>0</v>
      </c>
      <c r="AE10" s="111">
        <f>'7月'!AS15</f>
        <v>1</v>
      </c>
      <c r="AF10" s="111">
        <f>'7月'!AT15</f>
        <v>1</v>
      </c>
      <c r="AG10" s="107" t="str">
        <f>IF(AF10&lt;=80%,"不可","可")</f>
        <v>可</v>
      </c>
      <c r="AH10" s="2"/>
    </row>
    <row r="11" spans="2:34" ht="18" x14ac:dyDescent="0.35">
      <c r="B11" s="283">
        <v>2</v>
      </c>
      <c r="C11" s="177"/>
      <c r="D11" s="106"/>
      <c r="E11" s="91" t="s">
        <v>2</v>
      </c>
      <c r="F11" s="53">
        <f>'5月'!AL16</f>
        <v>0</v>
      </c>
      <c r="G11" s="53">
        <f>'5月'!AM16</f>
        <v>0</v>
      </c>
      <c r="H11" s="53">
        <f>'5月'!AN16</f>
        <v>0</v>
      </c>
      <c r="I11" s="53">
        <f>'5月'!AO16</f>
        <v>0</v>
      </c>
      <c r="J11" s="53">
        <f>'5月'!AP16</f>
        <v>0</v>
      </c>
      <c r="K11" s="53"/>
      <c r="L11" s="53"/>
      <c r="M11" s="112"/>
      <c r="N11" s="157"/>
      <c r="O11" s="53">
        <f>'6月'!AL16</f>
        <v>0</v>
      </c>
      <c r="P11" s="53">
        <f>'6月'!AM16</f>
        <v>0</v>
      </c>
      <c r="Q11" s="53">
        <f>'6月'!AN16</f>
        <v>0</v>
      </c>
      <c r="R11" s="53">
        <f>'6月'!AO16</f>
        <v>0</v>
      </c>
      <c r="S11" s="53">
        <f>'6月'!AP16</f>
        <v>0</v>
      </c>
      <c r="T11" s="53"/>
      <c r="U11" s="53"/>
      <c r="V11" s="112"/>
      <c r="W11" s="112"/>
      <c r="X11" s="162">
        <f>'7月'!AL16</f>
        <v>0</v>
      </c>
      <c r="Y11" s="53">
        <f>'7月'!AM16</f>
        <v>0</v>
      </c>
      <c r="Z11" s="53">
        <f>'7月'!AN16</f>
        <v>0</v>
      </c>
      <c r="AA11" s="53">
        <f>'7月'!AO16</f>
        <v>0</v>
      </c>
      <c r="AB11" s="53">
        <f>'7月'!AP16</f>
        <v>0</v>
      </c>
      <c r="AC11" s="53"/>
      <c r="AD11" s="53"/>
      <c r="AE11" s="112"/>
      <c r="AF11" s="112"/>
      <c r="AG11" s="107"/>
      <c r="AH11" s="9"/>
    </row>
    <row r="12" spans="2:34" ht="18" x14ac:dyDescent="0.35">
      <c r="B12" s="284"/>
      <c r="C12" s="177"/>
      <c r="D12" s="105"/>
      <c r="E12" s="92" t="s">
        <v>16</v>
      </c>
      <c r="F12" s="83"/>
      <c r="G12" s="83"/>
      <c r="H12" s="83"/>
      <c r="I12" s="83"/>
      <c r="J12" s="83"/>
      <c r="K12" s="75">
        <f>'5月'!AQ17</f>
        <v>114</v>
      </c>
      <c r="L12" s="83">
        <f>'5月'!AR17</f>
        <v>0</v>
      </c>
      <c r="M12" s="111">
        <f>'5月'!AS17</f>
        <v>1</v>
      </c>
      <c r="N12" s="156">
        <f>'5月'!AT17</f>
        <v>1</v>
      </c>
      <c r="O12" s="83"/>
      <c r="P12" s="83"/>
      <c r="Q12" s="83"/>
      <c r="R12" s="83"/>
      <c r="S12" s="83"/>
      <c r="T12" s="75">
        <f>'6月'!AQ17</f>
        <v>132</v>
      </c>
      <c r="U12" s="83">
        <f>'6月'!AR17</f>
        <v>0</v>
      </c>
      <c r="V12" s="111">
        <f>'6月'!AS17</f>
        <v>1</v>
      </c>
      <c r="W12" s="111">
        <f>'6月'!AT17</f>
        <v>1</v>
      </c>
      <c r="X12" s="161"/>
      <c r="Y12" s="83"/>
      <c r="Z12" s="83"/>
      <c r="AA12" s="83"/>
      <c r="AB12" s="83"/>
      <c r="AC12" s="75">
        <f>'7月'!AQ17</f>
        <v>114</v>
      </c>
      <c r="AD12" s="83">
        <f>'7月'!AR17</f>
        <v>0</v>
      </c>
      <c r="AE12" s="111">
        <f>'7月'!AS17</f>
        <v>1</v>
      </c>
      <c r="AF12" s="111">
        <f>'7月'!AT17</f>
        <v>1</v>
      </c>
      <c r="AG12" s="107" t="str">
        <f t="shared" ref="AG12:AG48" si="0">IF(AF12&lt;=80%,"不可","可")</f>
        <v>可</v>
      </c>
      <c r="AH12" s="2"/>
    </row>
    <row r="13" spans="2:34" ht="18" x14ac:dyDescent="0.35">
      <c r="B13" s="283">
        <v>3</v>
      </c>
      <c r="C13" s="177"/>
      <c r="D13" s="106"/>
      <c r="E13" s="93" t="s">
        <v>2</v>
      </c>
      <c r="F13" s="53">
        <f>'5月'!AL18</f>
        <v>0</v>
      </c>
      <c r="G13" s="53">
        <f>'5月'!AM18</f>
        <v>0</v>
      </c>
      <c r="H13" s="53">
        <f>'5月'!AN18</f>
        <v>0</v>
      </c>
      <c r="I13" s="53">
        <f>'5月'!AO18</f>
        <v>0</v>
      </c>
      <c r="J13" s="53">
        <f>'5月'!AP18</f>
        <v>0</v>
      </c>
      <c r="K13" s="53"/>
      <c r="L13" s="53"/>
      <c r="M13" s="112"/>
      <c r="N13" s="157"/>
      <c r="O13" s="53">
        <f>'6月'!AL18</f>
        <v>0</v>
      </c>
      <c r="P13" s="53">
        <f>'6月'!AM18</f>
        <v>0</v>
      </c>
      <c r="Q13" s="53">
        <f>'6月'!AN18</f>
        <v>0</v>
      </c>
      <c r="R13" s="53">
        <f>'6月'!AO18</f>
        <v>0</v>
      </c>
      <c r="S13" s="53">
        <f>'6月'!AP18</f>
        <v>0</v>
      </c>
      <c r="T13" s="53"/>
      <c r="U13" s="53"/>
      <c r="V13" s="112"/>
      <c r="W13" s="112"/>
      <c r="X13" s="162">
        <f>'7月'!AL18</f>
        <v>0</v>
      </c>
      <c r="Y13" s="53">
        <f>'7月'!AM18</f>
        <v>0</v>
      </c>
      <c r="Z13" s="53">
        <f>'7月'!AN18</f>
        <v>0</v>
      </c>
      <c r="AA13" s="53">
        <f>'7月'!AO18</f>
        <v>0</v>
      </c>
      <c r="AB13" s="53">
        <f>'7月'!AP18</f>
        <v>0</v>
      </c>
      <c r="AC13" s="53"/>
      <c r="AD13" s="53"/>
      <c r="AE13" s="112"/>
      <c r="AF13" s="112"/>
      <c r="AG13" s="107"/>
      <c r="AH13" s="9"/>
    </row>
    <row r="14" spans="2:34" ht="18" x14ac:dyDescent="0.35">
      <c r="B14" s="284"/>
      <c r="C14" s="177"/>
      <c r="D14" s="105"/>
      <c r="E14" s="90" t="s">
        <v>16</v>
      </c>
      <c r="F14" s="83"/>
      <c r="G14" s="83"/>
      <c r="H14" s="83"/>
      <c r="I14" s="83"/>
      <c r="J14" s="83"/>
      <c r="K14" s="75">
        <f>'5月'!AQ19</f>
        <v>114</v>
      </c>
      <c r="L14" s="83">
        <f>'5月'!AR19</f>
        <v>0</v>
      </c>
      <c r="M14" s="111">
        <f>'5月'!AS19</f>
        <v>1</v>
      </c>
      <c r="N14" s="156">
        <f>'5月'!AT19</f>
        <v>1</v>
      </c>
      <c r="O14" s="83"/>
      <c r="P14" s="83"/>
      <c r="Q14" s="83"/>
      <c r="R14" s="83"/>
      <c r="S14" s="83"/>
      <c r="T14" s="75">
        <f>'6月'!AQ19</f>
        <v>132</v>
      </c>
      <c r="U14" s="83">
        <f>'6月'!AR19</f>
        <v>0</v>
      </c>
      <c r="V14" s="111">
        <f>'6月'!AS19</f>
        <v>1</v>
      </c>
      <c r="W14" s="111">
        <f>'6月'!AT19</f>
        <v>1</v>
      </c>
      <c r="X14" s="161"/>
      <c r="Y14" s="83"/>
      <c r="Z14" s="83"/>
      <c r="AA14" s="83"/>
      <c r="AB14" s="83"/>
      <c r="AC14" s="75">
        <f>'7月'!AQ19</f>
        <v>114</v>
      </c>
      <c r="AD14" s="83">
        <f>'7月'!AR19</f>
        <v>0</v>
      </c>
      <c r="AE14" s="111">
        <f>'7月'!AS19</f>
        <v>1</v>
      </c>
      <c r="AF14" s="111">
        <f>'7月'!AT19</f>
        <v>1</v>
      </c>
      <c r="AG14" s="107" t="str">
        <f t="shared" si="0"/>
        <v>可</v>
      </c>
      <c r="AH14" s="2"/>
    </row>
    <row r="15" spans="2:34" ht="18" x14ac:dyDescent="0.35">
      <c r="B15" s="283">
        <v>4</v>
      </c>
      <c r="C15" s="177"/>
      <c r="D15" s="106"/>
      <c r="E15" s="91" t="s">
        <v>2</v>
      </c>
      <c r="F15" s="53">
        <f>'5月'!AL20</f>
        <v>0</v>
      </c>
      <c r="G15" s="53">
        <f>'5月'!AM20</f>
        <v>0</v>
      </c>
      <c r="H15" s="53">
        <f>'5月'!AN20</f>
        <v>0</v>
      </c>
      <c r="I15" s="53">
        <f>'5月'!AO20</f>
        <v>0</v>
      </c>
      <c r="J15" s="53">
        <f>'5月'!AP20</f>
        <v>0</v>
      </c>
      <c r="K15" s="53"/>
      <c r="L15" s="53"/>
      <c r="M15" s="112"/>
      <c r="N15" s="157"/>
      <c r="O15" s="53">
        <f>'6月'!AL20</f>
        <v>0</v>
      </c>
      <c r="P15" s="53">
        <f>'6月'!AM20</f>
        <v>0</v>
      </c>
      <c r="Q15" s="53">
        <f>'6月'!AN20</f>
        <v>0</v>
      </c>
      <c r="R15" s="53">
        <f>'6月'!AO20</f>
        <v>0</v>
      </c>
      <c r="S15" s="53">
        <f>'6月'!AP20</f>
        <v>0</v>
      </c>
      <c r="T15" s="53"/>
      <c r="U15" s="53"/>
      <c r="V15" s="112"/>
      <c r="W15" s="112"/>
      <c r="X15" s="162">
        <f>'7月'!AL20</f>
        <v>0</v>
      </c>
      <c r="Y15" s="53">
        <f>'7月'!AM20</f>
        <v>0</v>
      </c>
      <c r="Z15" s="53">
        <f>'7月'!AN20</f>
        <v>0</v>
      </c>
      <c r="AA15" s="53">
        <f>'7月'!AO20</f>
        <v>0</v>
      </c>
      <c r="AB15" s="53">
        <f>'7月'!AP20</f>
        <v>0</v>
      </c>
      <c r="AC15" s="53"/>
      <c r="AD15" s="53"/>
      <c r="AE15" s="112"/>
      <c r="AF15" s="112"/>
      <c r="AG15" s="107"/>
      <c r="AH15" s="9"/>
    </row>
    <row r="16" spans="2:34" ht="18" x14ac:dyDescent="0.35">
      <c r="B16" s="284"/>
      <c r="C16" s="177"/>
      <c r="D16" s="105"/>
      <c r="E16" s="92" t="s">
        <v>16</v>
      </c>
      <c r="F16" s="83"/>
      <c r="G16" s="83"/>
      <c r="H16" s="83"/>
      <c r="I16" s="83"/>
      <c r="J16" s="83"/>
      <c r="K16" s="75">
        <f>'5月'!AQ21</f>
        <v>114</v>
      </c>
      <c r="L16" s="83">
        <f>'5月'!AR21</f>
        <v>0</v>
      </c>
      <c r="M16" s="111">
        <f>'5月'!AS21</f>
        <v>1</v>
      </c>
      <c r="N16" s="156">
        <f>'5月'!AT21</f>
        <v>1</v>
      </c>
      <c r="O16" s="83"/>
      <c r="P16" s="83"/>
      <c r="Q16" s="83"/>
      <c r="R16" s="83"/>
      <c r="S16" s="83"/>
      <c r="T16" s="75">
        <f>'6月'!AQ21</f>
        <v>132</v>
      </c>
      <c r="U16" s="83">
        <f>'6月'!AR21</f>
        <v>0</v>
      </c>
      <c r="V16" s="111">
        <f>'6月'!AS21</f>
        <v>1</v>
      </c>
      <c r="W16" s="111">
        <f>'6月'!AT21</f>
        <v>1</v>
      </c>
      <c r="X16" s="161"/>
      <c r="Y16" s="83"/>
      <c r="Z16" s="83"/>
      <c r="AA16" s="83"/>
      <c r="AB16" s="83"/>
      <c r="AC16" s="75">
        <f>'7月'!AQ21</f>
        <v>114</v>
      </c>
      <c r="AD16" s="83">
        <f>'7月'!AR21</f>
        <v>0</v>
      </c>
      <c r="AE16" s="111">
        <f>'7月'!AS21</f>
        <v>1</v>
      </c>
      <c r="AF16" s="111">
        <f>'7月'!AT21</f>
        <v>1</v>
      </c>
      <c r="AG16" s="107" t="str">
        <f t="shared" si="0"/>
        <v>可</v>
      </c>
      <c r="AH16" s="2"/>
    </row>
    <row r="17" spans="2:34" ht="18" x14ac:dyDescent="0.35">
      <c r="B17" s="283">
        <v>5</v>
      </c>
      <c r="C17" s="177"/>
      <c r="D17" s="106"/>
      <c r="E17" s="93" t="s">
        <v>2</v>
      </c>
      <c r="F17" s="53">
        <f>'5月'!AL22</f>
        <v>0</v>
      </c>
      <c r="G17" s="53">
        <f>'5月'!AM22</f>
        <v>0</v>
      </c>
      <c r="H17" s="53">
        <f>'5月'!AN22</f>
        <v>0</v>
      </c>
      <c r="I17" s="53">
        <f>'5月'!AO22</f>
        <v>0</v>
      </c>
      <c r="J17" s="53">
        <f>'5月'!AP22</f>
        <v>0</v>
      </c>
      <c r="K17" s="53"/>
      <c r="L17" s="53"/>
      <c r="M17" s="112"/>
      <c r="N17" s="157"/>
      <c r="O17" s="53">
        <f>'6月'!AL22</f>
        <v>0</v>
      </c>
      <c r="P17" s="53">
        <f>'6月'!AM22</f>
        <v>0</v>
      </c>
      <c r="Q17" s="53">
        <f>'6月'!AN22</f>
        <v>0</v>
      </c>
      <c r="R17" s="53">
        <f>'6月'!AO22</f>
        <v>0</v>
      </c>
      <c r="S17" s="53">
        <f>'6月'!AP22</f>
        <v>0</v>
      </c>
      <c r="T17" s="53"/>
      <c r="U17" s="53"/>
      <c r="V17" s="112"/>
      <c r="W17" s="112"/>
      <c r="X17" s="162">
        <f>'7月'!AL22</f>
        <v>0</v>
      </c>
      <c r="Y17" s="53">
        <f>'7月'!AM22</f>
        <v>0</v>
      </c>
      <c r="Z17" s="53">
        <f>'7月'!AN22</f>
        <v>0</v>
      </c>
      <c r="AA17" s="53">
        <f>'7月'!AO22</f>
        <v>0</v>
      </c>
      <c r="AB17" s="53">
        <f>'7月'!AP22</f>
        <v>0</v>
      </c>
      <c r="AC17" s="53"/>
      <c r="AD17" s="53"/>
      <c r="AE17" s="112"/>
      <c r="AF17" s="112"/>
      <c r="AG17" s="107"/>
      <c r="AH17" s="9"/>
    </row>
    <row r="18" spans="2:34" ht="18" x14ac:dyDescent="0.35">
      <c r="B18" s="284"/>
      <c r="C18" s="177"/>
      <c r="D18" s="105"/>
      <c r="E18" s="90" t="s">
        <v>16</v>
      </c>
      <c r="F18" s="83"/>
      <c r="G18" s="83"/>
      <c r="H18" s="83"/>
      <c r="I18" s="83"/>
      <c r="J18" s="83"/>
      <c r="K18" s="75">
        <f>'5月'!AQ23</f>
        <v>114</v>
      </c>
      <c r="L18" s="83">
        <f>'5月'!AR23</f>
        <v>0</v>
      </c>
      <c r="M18" s="111">
        <f>'5月'!AS23</f>
        <v>1</v>
      </c>
      <c r="N18" s="156">
        <f>'5月'!AT23</f>
        <v>1</v>
      </c>
      <c r="O18" s="83"/>
      <c r="P18" s="83"/>
      <c r="Q18" s="83"/>
      <c r="R18" s="83"/>
      <c r="S18" s="83"/>
      <c r="T18" s="75">
        <f>'6月'!AQ23</f>
        <v>132</v>
      </c>
      <c r="U18" s="83">
        <f>'6月'!AR23</f>
        <v>0</v>
      </c>
      <c r="V18" s="111">
        <f>'6月'!AS23</f>
        <v>1</v>
      </c>
      <c r="W18" s="111">
        <f>'6月'!AT23</f>
        <v>1</v>
      </c>
      <c r="X18" s="161"/>
      <c r="Y18" s="83"/>
      <c r="Z18" s="83"/>
      <c r="AA18" s="83"/>
      <c r="AB18" s="83"/>
      <c r="AC18" s="75">
        <f>'7月'!AQ23</f>
        <v>114</v>
      </c>
      <c r="AD18" s="83">
        <f>'7月'!AR23</f>
        <v>0</v>
      </c>
      <c r="AE18" s="111">
        <f>'7月'!AS23</f>
        <v>1</v>
      </c>
      <c r="AF18" s="111">
        <f>'7月'!AT23</f>
        <v>1</v>
      </c>
      <c r="AG18" s="107" t="str">
        <f t="shared" si="0"/>
        <v>可</v>
      </c>
      <c r="AH18" s="2"/>
    </row>
    <row r="19" spans="2:34" ht="18" x14ac:dyDescent="0.35">
      <c r="B19" s="283">
        <v>6</v>
      </c>
      <c r="C19" s="177"/>
      <c r="D19" s="106"/>
      <c r="E19" s="94" t="s">
        <v>2</v>
      </c>
      <c r="F19" s="53">
        <f>'5月'!AL24</f>
        <v>0</v>
      </c>
      <c r="G19" s="53">
        <f>'5月'!AM24</f>
        <v>0</v>
      </c>
      <c r="H19" s="53">
        <f>'5月'!AN24</f>
        <v>0</v>
      </c>
      <c r="I19" s="53">
        <f>'5月'!AO24</f>
        <v>0</v>
      </c>
      <c r="J19" s="53">
        <f>'5月'!AP24</f>
        <v>0</v>
      </c>
      <c r="K19" s="53"/>
      <c r="L19" s="53"/>
      <c r="M19" s="112"/>
      <c r="N19" s="157"/>
      <c r="O19" s="53">
        <f>'6月'!AL24</f>
        <v>0</v>
      </c>
      <c r="P19" s="53">
        <f>'6月'!AM24</f>
        <v>0</v>
      </c>
      <c r="Q19" s="53">
        <f>'6月'!AN24</f>
        <v>0</v>
      </c>
      <c r="R19" s="53">
        <f>'6月'!AO24</f>
        <v>0</v>
      </c>
      <c r="S19" s="53">
        <f>'6月'!AP24</f>
        <v>0</v>
      </c>
      <c r="T19" s="53"/>
      <c r="U19" s="53"/>
      <c r="V19" s="112"/>
      <c r="W19" s="112"/>
      <c r="X19" s="162">
        <f>'7月'!AL24</f>
        <v>0</v>
      </c>
      <c r="Y19" s="53">
        <f>'7月'!AM24</f>
        <v>0</v>
      </c>
      <c r="Z19" s="53">
        <f>'7月'!AN24</f>
        <v>0</v>
      </c>
      <c r="AA19" s="53">
        <f>'7月'!AO24</f>
        <v>0</v>
      </c>
      <c r="AB19" s="53">
        <f>'7月'!AP24</f>
        <v>0</v>
      </c>
      <c r="AC19" s="53"/>
      <c r="AD19" s="53"/>
      <c r="AE19" s="112"/>
      <c r="AF19" s="112"/>
      <c r="AG19" s="107"/>
      <c r="AH19" s="9"/>
    </row>
    <row r="20" spans="2:34" ht="18" x14ac:dyDescent="0.35">
      <c r="B20" s="284"/>
      <c r="C20" s="177"/>
      <c r="D20" s="105"/>
      <c r="E20" s="95" t="s">
        <v>16</v>
      </c>
      <c r="F20" s="83"/>
      <c r="G20" s="83"/>
      <c r="H20" s="83"/>
      <c r="I20" s="83"/>
      <c r="J20" s="83"/>
      <c r="K20" s="75">
        <f>'5月'!AQ25</f>
        <v>114</v>
      </c>
      <c r="L20" s="83">
        <f>'5月'!AR25</f>
        <v>0</v>
      </c>
      <c r="M20" s="111">
        <f>'5月'!AS25</f>
        <v>1</v>
      </c>
      <c r="N20" s="156">
        <f>'5月'!AT25</f>
        <v>1</v>
      </c>
      <c r="O20" s="83"/>
      <c r="P20" s="83"/>
      <c r="Q20" s="83"/>
      <c r="R20" s="83"/>
      <c r="S20" s="83"/>
      <c r="T20" s="75">
        <f>'6月'!AQ25</f>
        <v>132</v>
      </c>
      <c r="U20" s="83">
        <f>'6月'!AR25</f>
        <v>0</v>
      </c>
      <c r="V20" s="111">
        <f>'6月'!AS25</f>
        <v>1</v>
      </c>
      <c r="W20" s="111">
        <f>'6月'!AT25</f>
        <v>1</v>
      </c>
      <c r="X20" s="161"/>
      <c r="Y20" s="83"/>
      <c r="Z20" s="83"/>
      <c r="AA20" s="83"/>
      <c r="AB20" s="83"/>
      <c r="AC20" s="75">
        <f>'7月'!AQ25</f>
        <v>114</v>
      </c>
      <c r="AD20" s="83">
        <f>'7月'!AR25</f>
        <v>0</v>
      </c>
      <c r="AE20" s="111">
        <f>'7月'!AS25</f>
        <v>1</v>
      </c>
      <c r="AF20" s="111">
        <f>'7月'!AT25</f>
        <v>1</v>
      </c>
      <c r="AG20" s="107" t="str">
        <f t="shared" si="0"/>
        <v>可</v>
      </c>
      <c r="AH20" s="2"/>
    </row>
    <row r="21" spans="2:34" ht="18" x14ac:dyDescent="0.35">
      <c r="B21" s="283">
        <v>7</v>
      </c>
      <c r="C21" s="177"/>
      <c r="D21" s="106"/>
      <c r="E21" s="96" t="s">
        <v>2</v>
      </c>
      <c r="F21" s="53">
        <f>'5月'!AL26</f>
        <v>0</v>
      </c>
      <c r="G21" s="53">
        <f>'5月'!AM26</f>
        <v>0</v>
      </c>
      <c r="H21" s="53">
        <f>'5月'!AN26</f>
        <v>0</v>
      </c>
      <c r="I21" s="53">
        <f>'5月'!AO26</f>
        <v>0</v>
      </c>
      <c r="J21" s="53">
        <f>'5月'!AP26</f>
        <v>0</v>
      </c>
      <c r="K21" s="53"/>
      <c r="L21" s="53"/>
      <c r="M21" s="112"/>
      <c r="N21" s="157"/>
      <c r="O21" s="53">
        <f>'6月'!AL26</f>
        <v>0</v>
      </c>
      <c r="P21" s="53">
        <f>'6月'!AM26</f>
        <v>0</v>
      </c>
      <c r="Q21" s="53">
        <f>'6月'!AN26</f>
        <v>0</v>
      </c>
      <c r="R21" s="53">
        <f>'6月'!AO26</f>
        <v>0</v>
      </c>
      <c r="S21" s="53">
        <f>'6月'!AP26</f>
        <v>0</v>
      </c>
      <c r="T21" s="53"/>
      <c r="U21" s="53"/>
      <c r="V21" s="112"/>
      <c r="W21" s="112"/>
      <c r="X21" s="162">
        <f>'7月'!AL26</f>
        <v>0</v>
      </c>
      <c r="Y21" s="53">
        <f>'7月'!AM26</f>
        <v>0</v>
      </c>
      <c r="Z21" s="53">
        <f>'7月'!AN26</f>
        <v>0</v>
      </c>
      <c r="AA21" s="53">
        <f>'7月'!AO26</f>
        <v>0</v>
      </c>
      <c r="AB21" s="53">
        <f>'7月'!AP26</f>
        <v>0</v>
      </c>
      <c r="AC21" s="53"/>
      <c r="AD21" s="53"/>
      <c r="AE21" s="112"/>
      <c r="AF21" s="112"/>
      <c r="AG21" s="107"/>
      <c r="AH21" s="9"/>
    </row>
    <row r="22" spans="2:34" ht="18" x14ac:dyDescent="0.35">
      <c r="B22" s="284"/>
      <c r="C22" s="177"/>
      <c r="D22" s="105"/>
      <c r="E22" s="97" t="s">
        <v>16</v>
      </c>
      <c r="F22" s="83"/>
      <c r="G22" s="83"/>
      <c r="H22" s="83"/>
      <c r="I22" s="83"/>
      <c r="J22" s="83"/>
      <c r="K22" s="75">
        <f>'5月'!AQ27</f>
        <v>114</v>
      </c>
      <c r="L22" s="83">
        <f>'5月'!AR27</f>
        <v>0</v>
      </c>
      <c r="M22" s="111">
        <f>'5月'!AS27</f>
        <v>1</v>
      </c>
      <c r="N22" s="156">
        <f>'5月'!AT27</f>
        <v>1</v>
      </c>
      <c r="O22" s="83"/>
      <c r="P22" s="83"/>
      <c r="Q22" s="83"/>
      <c r="R22" s="83"/>
      <c r="S22" s="83"/>
      <c r="T22" s="75">
        <f>'6月'!AQ27</f>
        <v>132</v>
      </c>
      <c r="U22" s="83">
        <f>'6月'!AR27</f>
        <v>0</v>
      </c>
      <c r="V22" s="111">
        <f>'6月'!AS27</f>
        <v>1</v>
      </c>
      <c r="W22" s="111">
        <f>'6月'!AT27</f>
        <v>1</v>
      </c>
      <c r="X22" s="161"/>
      <c r="Y22" s="83"/>
      <c r="Z22" s="83"/>
      <c r="AA22" s="83"/>
      <c r="AB22" s="83"/>
      <c r="AC22" s="75">
        <f>'7月'!AQ27</f>
        <v>114</v>
      </c>
      <c r="AD22" s="83">
        <f>'7月'!AR27</f>
        <v>0</v>
      </c>
      <c r="AE22" s="111">
        <f>'7月'!AS27</f>
        <v>1</v>
      </c>
      <c r="AF22" s="111">
        <f>'7月'!AT27</f>
        <v>1</v>
      </c>
      <c r="AG22" s="107" t="str">
        <f t="shared" si="0"/>
        <v>可</v>
      </c>
      <c r="AH22" s="2"/>
    </row>
    <row r="23" spans="2:34" ht="18" x14ac:dyDescent="0.35">
      <c r="B23" s="283">
        <v>8</v>
      </c>
      <c r="C23" s="177"/>
      <c r="D23" s="106"/>
      <c r="E23" s="91" t="s">
        <v>2</v>
      </c>
      <c r="F23" s="53">
        <f>'5月'!AL28</f>
        <v>0</v>
      </c>
      <c r="G23" s="53">
        <f>'5月'!AM28</f>
        <v>0</v>
      </c>
      <c r="H23" s="53">
        <f>'5月'!AN28</f>
        <v>0</v>
      </c>
      <c r="I23" s="53">
        <f>'5月'!AO28</f>
        <v>0</v>
      </c>
      <c r="J23" s="53">
        <f>'5月'!AP28</f>
        <v>0</v>
      </c>
      <c r="K23" s="53"/>
      <c r="L23" s="53"/>
      <c r="M23" s="112"/>
      <c r="N23" s="157"/>
      <c r="O23" s="53">
        <f>'6月'!AL28</f>
        <v>0</v>
      </c>
      <c r="P23" s="53">
        <f>'6月'!AM28</f>
        <v>0</v>
      </c>
      <c r="Q23" s="53">
        <f>'6月'!AN28</f>
        <v>0</v>
      </c>
      <c r="R23" s="53">
        <f>'6月'!AO28</f>
        <v>0</v>
      </c>
      <c r="S23" s="53">
        <f>'6月'!AP28</f>
        <v>0</v>
      </c>
      <c r="T23" s="53"/>
      <c r="U23" s="53"/>
      <c r="V23" s="112"/>
      <c r="W23" s="112"/>
      <c r="X23" s="162">
        <f>'7月'!AL28</f>
        <v>0</v>
      </c>
      <c r="Y23" s="53">
        <f>'7月'!AM28</f>
        <v>0</v>
      </c>
      <c r="Z23" s="53">
        <f>'7月'!AN28</f>
        <v>0</v>
      </c>
      <c r="AA23" s="53">
        <f>'7月'!AO28</f>
        <v>0</v>
      </c>
      <c r="AB23" s="53">
        <f>'7月'!AP28</f>
        <v>0</v>
      </c>
      <c r="AC23" s="53"/>
      <c r="AD23" s="53"/>
      <c r="AE23" s="112"/>
      <c r="AF23" s="112"/>
      <c r="AG23" s="107"/>
      <c r="AH23" s="9"/>
    </row>
    <row r="24" spans="2:34" ht="18" x14ac:dyDescent="0.35">
      <c r="B24" s="284"/>
      <c r="C24" s="177"/>
      <c r="D24" s="105"/>
      <c r="E24" s="92" t="s">
        <v>16</v>
      </c>
      <c r="F24" s="83"/>
      <c r="G24" s="83"/>
      <c r="H24" s="83"/>
      <c r="I24" s="83"/>
      <c r="J24" s="83"/>
      <c r="K24" s="75">
        <f>'5月'!AQ29</f>
        <v>114</v>
      </c>
      <c r="L24" s="83">
        <f>'5月'!AR29</f>
        <v>0</v>
      </c>
      <c r="M24" s="111">
        <f>'5月'!AS29</f>
        <v>1</v>
      </c>
      <c r="N24" s="156">
        <f>'5月'!AT29</f>
        <v>1</v>
      </c>
      <c r="O24" s="83"/>
      <c r="P24" s="83"/>
      <c r="Q24" s="83"/>
      <c r="R24" s="83"/>
      <c r="S24" s="83"/>
      <c r="T24" s="75">
        <f>'6月'!AQ29</f>
        <v>132</v>
      </c>
      <c r="U24" s="83">
        <f>'6月'!AR29</f>
        <v>0</v>
      </c>
      <c r="V24" s="111">
        <f>'6月'!AS29</f>
        <v>1</v>
      </c>
      <c r="W24" s="111">
        <f>'6月'!AT29</f>
        <v>1</v>
      </c>
      <c r="X24" s="161"/>
      <c r="Y24" s="83"/>
      <c r="Z24" s="83"/>
      <c r="AA24" s="83"/>
      <c r="AB24" s="83"/>
      <c r="AC24" s="75">
        <f>'7月'!AQ29</f>
        <v>114</v>
      </c>
      <c r="AD24" s="83">
        <f>'7月'!AR29</f>
        <v>0</v>
      </c>
      <c r="AE24" s="111">
        <f>'7月'!AS29</f>
        <v>1</v>
      </c>
      <c r="AF24" s="111">
        <f>'7月'!AT29</f>
        <v>1</v>
      </c>
      <c r="AG24" s="107" t="str">
        <f t="shared" si="0"/>
        <v>可</v>
      </c>
      <c r="AH24" s="2"/>
    </row>
    <row r="25" spans="2:34" ht="18" x14ac:dyDescent="0.35">
      <c r="B25" s="283">
        <v>9</v>
      </c>
      <c r="C25" s="177"/>
      <c r="D25" s="106"/>
      <c r="E25" s="93" t="s">
        <v>2</v>
      </c>
      <c r="F25" s="53">
        <f>'5月'!AL30</f>
        <v>0</v>
      </c>
      <c r="G25" s="53">
        <f>'5月'!AM30</f>
        <v>0</v>
      </c>
      <c r="H25" s="53">
        <f>'5月'!AN30</f>
        <v>0</v>
      </c>
      <c r="I25" s="53">
        <f>'5月'!AO30</f>
        <v>0</v>
      </c>
      <c r="J25" s="53">
        <f>'5月'!AP30</f>
        <v>0</v>
      </c>
      <c r="K25" s="53"/>
      <c r="L25" s="53"/>
      <c r="M25" s="112"/>
      <c r="N25" s="157"/>
      <c r="O25" s="53">
        <f>'6月'!AL30</f>
        <v>0</v>
      </c>
      <c r="P25" s="53">
        <f>'6月'!AM30</f>
        <v>0</v>
      </c>
      <c r="Q25" s="53">
        <f>'6月'!AN30</f>
        <v>0</v>
      </c>
      <c r="R25" s="53">
        <f>'6月'!AO30</f>
        <v>0</v>
      </c>
      <c r="S25" s="53">
        <f>'6月'!AP30</f>
        <v>0</v>
      </c>
      <c r="T25" s="53"/>
      <c r="U25" s="53"/>
      <c r="V25" s="112"/>
      <c r="W25" s="112"/>
      <c r="X25" s="162">
        <f>'7月'!AL30</f>
        <v>0</v>
      </c>
      <c r="Y25" s="53">
        <f>'7月'!AM30</f>
        <v>0</v>
      </c>
      <c r="Z25" s="53">
        <f>'7月'!AN30</f>
        <v>0</v>
      </c>
      <c r="AA25" s="53">
        <f>'7月'!AO30</f>
        <v>0</v>
      </c>
      <c r="AB25" s="53">
        <f>'7月'!AP30</f>
        <v>0</v>
      </c>
      <c r="AC25" s="53"/>
      <c r="AD25" s="53"/>
      <c r="AE25" s="112"/>
      <c r="AF25" s="112"/>
      <c r="AG25" s="107"/>
      <c r="AH25" s="9"/>
    </row>
    <row r="26" spans="2:34" ht="18" x14ac:dyDescent="0.35">
      <c r="B26" s="284"/>
      <c r="C26" s="177"/>
      <c r="D26" s="105"/>
      <c r="E26" s="90" t="s">
        <v>16</v>
      </c>
      <c r="F26" s="83"/>
      <c r="G26" s="83"/>
      <c r="H26" s="83"/>
      <c r="I26" s="83"/>
      <c r="J26" s="83"/>
      <c r="K26" s="75">
        <f>'5月'!AQ31</f>
        <v>114</v>
      </c>
      <c r="L26" s="83">
        <f>'5月'!AR31</f>
        <v>0</v>
      </c>
      <c r="M26" s="111">
        <f>'5月'!AS31</f>
        <v>1</v>
      </c>
      <c r="N26" s="156">
        <f>'5月'!AT31</f>
        <v>1</v>
      </c>
      <c r="O26" s="83"/>
      <c r="P26" s="83"/>
      <c r="Q26" s="83"/>
      <c r="R26" s="83"/>
      <c r="S26" s="83"/>
      <c r="T26" s="75">
        <f>'6月'!AQ31</f>
        <v>132</v>
      </c>
      <c r="U26" s="83">
        <f>'6月'!AR31</f>
        <v>0</v>
      </c>
      <c r="V26" s="111">
        <f>'6月'!AS31</f>
        <v>1</v>
      </c>
      <c r="W26" s="111">
        <f>'6月'!AT31</f>
        <v>1</v>
      </c>
      <c r="X26" s="161"/>
      <c r="Y26" s="83"/>
      <c r="Z26" s="83"/>
      <c r="AA26" s="83"/>
      <c r="AB26" s="83"/>
      <c r="AC26" s="75">
        <f>'7月'!AQ31</f>
        <v>114</v>
      </c>
      <c r="AD26" s="83">
        <f>'7月'!AR31</f>
        <v>0</v>
      </c>
      <c r="AE26" s="111">
        <f>'7月'!AS31</f>
        <v>1</v>
      </c>
      <c r="AF26" s="111">
        <f>'7月'!AT31</f>
        <v>1</v>
      </c>
      <c r="AG26" s="107" t="str">
        <f t="shared" si="0"/>
        <v>可</v>
      </c>
      <c r="AH26" s="2"/>
    </row>
    <row r="27" spans="2:34" ht="18" x14ac:dyDescent="0.35">
      <c r="B27" s="283">
        <v>10</v>
      </c>
      <c r="C27" s="177"/>
      <c r="D27" s="106"/>
      <c r="E27" s="91" t="s">
        <v>2</v>
      </c>
      <c r="F27" s="53">
        <f>'5月'!AL32</f>
        <v>0</v>
      </c>
      <c r="G27" s="53">
        <f>'5月'!AM32</f>
        <v>0</v>
      </c>
      <c r="H27" s="53">
        <f>'5月'!AN32</f>
        <v>0</v>
      </c>
      <c r="I27" s="53">
        <f>'5月'!AO32</f>
        <v>0</v>
      </c>
      <c r="J27" s="53">
        <f>'5月'!AP32</f>
        <v>0</v>
      </c>
      <c r="K27" s="53"/>
      <c r="L27" s="53"/>
      <c r="M27" s="112"/>
      <c r="N27" s="157"/>
      <c r="O27" s="53">
        <f>'6月'!AL32</f>
        <v>0</v>
      </c>
      <c r="P27" s="53">
        <f>'6月'!AM32</f>
        <v>0</v>
      </c>
      <c r="Q27" s="53">
        <f>'6月'!AN32</f>
        <v>0</v>
      </c>
      <c r="R27" s="53">
        <f>'6月'!AO32</f>
        <v>0</v>
      </c>
      <c r="S27" s="53">
        <f>'6月'!AP32</f>
        <v>0</v>
      </c>
      <c r="T27" s="53"/>
      <c r="U27" s="53"/>
      <c r="V27" s="112"/>
      <c r="W27" s="112"/>
      <c r="X27" s="162">
        <f>'7月'!AL32</f>
        <v>0</v>
      </c>
      <c r="Y27" s="53">
        <f>'7月'!AM32</f>
        <v>0</v>
      </c>
      <c r="Z27" s="53">
        <f>'7月'!AN32</f>
        <v>0</v>
      </c>
      <c r="AA27" s="53">
        <f>'7月'!AO32</f>
        <v>0</v>
      </c>
      <c r="AB27" s="53">
        <f>'7月'!AP32</f>
        <v>0</v>
      </c>
      <c r="AC27" s="53"/>
      <c r="AD27" s="53"/>
      <c r="AE27" s="112"/>
      <c r="AF27" s="112"/>
      <c r="AG27" s="107"/>
      <c r="AH27" s="9"/>
    </row>
    <row r="28" spans="2:34" ht="18" x14ac:dyDescent="0.35">
      <c r="B28" s="284"/>
      <c r="C28" s="177"/>
      <c r="D28" s="105"/>
      <c r="E28" s="92" t="s">
        <v>16</v>
      </c>
      <c r="F28" s="83"/>
      <c r="G28" s="83"/>
      <c r="H28" s="83"/>
      <c r="I28" s="83"/>
      <c r="J28" s="83"/>
      <c r="K28" s="75">
        <f>'5月'!AQ33</f>
        <v>114</v>
      </c>
      <c r="L28" s="83">
        <f>'5月'!AR33</f>
        <v>0</v>
      </c>
      <c r="M28" s="111">
        <f>'5月'!AS33</f>
        <v>1</v>
      </c>
      <c r="N28" s="156">
        <f>'5月'!AT33</f>
        <v>1</v>
      </c>
      <c r="O28" s="83"/>
      <c r="P28" s="83"/>
      <c r="Q28" s="83"/>
      <c r="R28" s="83"/>
      <c r="S28" s="83"/>
      <c r="T28" s="75">
        <f>'6月'!AQ33</f>
        <v>132</v>
      </c>
      <c r="U28" s="83">
        <f>'6月'!AR33</f>
        <v>0</v>
      </c>
      <c r="V28" s="111">
        <f>'6月'!AS33</f>
        <v>1</v>
      </c>
      <c r="W28" s="111">
        <f>'6月'!AT33</f>
        <v>1</v>
      </c>
      <c r="X28" s="161"/>
      <c r="Y28" s="83"/>
      <c r="Z28" s="83"/>
      <c r="AA28" s="83"/>
      <c r="AB28" s="83"/>
      <c r="AC28" s="75">
        <f>'7月'!AQ33</f>
        <v>114</v>
      </c>
      <c r="AD28" s="83">
        <f>'7月'!AR33</f>
        <v>0</v>
      </c>
      <c r="AE28" s="111">
        <f>'7月'!AS33</f>
        <v>1</v>
      </c>
      <c r="AF28" s="111">
        <f>'7月'!AT33</f>
        <v>1</v>
      </c>
      <c r="AG28" s="107" t="str">
        <f t="shared" si="0"/>
        <v>可</v>
      </c>
      <c r="AH28" s="2"/>
    </row>
    <row r="29" spans="2:34" ht="18" x14ac:dyDescent="0.35">
      <c r="B29" s="283">
        <v>11</v>
      </c>
      <c r="C29" s="177"/>
      <c r="D29" s="106"/>
      <c r="E29" s="93" t="s">
        <v>2</v>
      </c>
      <c r="F29" s="53">
        <f>'5月'!AL34</f>
        <v>0</v>
      </c>
      <c r="G29" s="53">
        <f>'5月'!AM34</f>
        <v>0</v>
      </c>
      <c r="H29" s="53">
        <f>'5月'!AN34</f>
        <v>0</v>
      </c>
      <c r="I29" s="53">
        <f>'5月'!AO34</f>
        <v>0</v>
      </c>
      <c r="J29" s="53">
        <f>'5月'!AP34</f>
        <v>0</v>
      </c>
      <c r="K29" s="53"/>
      <c r="L29" s="53"/>
      <c r="M29" s="112"/>
      <c r="N29" s="157"/>
      <c r="O29" s="53">
        <f>'6月'!AL34</f>
        <v>0</v>
      </c>
      <c r="P29" s="53">
        <f>'6月'!AM34</f>
        <v>0</v>
      </c>
      <c r="Q29" s="53">
        <f>'6月'!AN34</f>
        <v>0</v>
      </c>
      <c r="R29" s="53">
        <f>'6月'!AO34</f>
        <v>0</v>
      </c>
      <c r="S29" s="53">
        <f>'6月'!AP34</f>
        <v>0</v>
      </c>
      <c r="T29" s="53"/>
      <c r="U29" s="53"/>
      <c r="V29" s="112"/>
      <c r="W29" s="112"/>
      <c r="X29" s="162">
        <f>'7月'!AL34</f>
        <v>0</v>
      </c>
      <c r="Y29" s="53">
        <f>'7月'!AM34</f>
        <v>0</v>
      </c>
      <c r="Z29" s="53">
        <f>'7月'!AN34</f>
        <v>0</v>
      </c>
      <c r="AA29" s="53">
        <f>'7月'!AO34</f>
        <v>0</v>
      </c>
      <c r="AB29" s="53">
        <f>'7月'!AP34</f>
        <v>0</v>
      </c>
      <c r="AC29" s="53"/>
      <c r="AD29" s="53"/>
      <c r="AE29" s="112"/>
      <c r="AF29" s="112"/>
      <c r="AG29" s="107"/>
      <c r="AH29" s="9"/>
    </row>
    <row r="30" spans="2:34" ht="18" x14ac:dyDescent="0.35">
      <c r="B30" s="284"/>
      <c r="C30" s="177"/>
      <c r="D30" s="105"/>
      <c r="E30" s="90" t="s">
        <v>16</v>
      </c>
      <c r="F30" s="83"/>
      <c r="G30" s="83"/>
      <c r="H30" s="83"/>
      <c r="I30" s="83"/>
      <c r="J30" s="83"/>
      <c r="K30" s="75">
        <f>'5月'!AQ35</f>
        <v>114</v>
      </c>
      <c r="L30" s="83">
        <f>'5月'!AR35</f>
        <v>0</v>
      </c>
      <c r="M30" s="111">
        <f>'5月'!AS35</f>
        <v>1</v>
      </c>
      <c r="N30" s="156">
        <f>'5月'!AT35</f>
        <v>1</v>
      </c>
      <c r="O30" s="83"/>
      <c r="P30" s="83"/>
      <c r="Q30" s="83"/>
      <c r="R30" s="83"/>
      <c r="S30" s="83"/>
      <c r="T30" s="75">
        <f>'6月'!AQ35</f>
        <v>132</v>
      </c>
      <c r="U30" s="83">
        <f>'6月'!AR35</f>
        <v>0</v>
      </c>
      <c r="V30" s="111">
        <f>'6月'!AS35</f>
        <v>1</v>
      </c>
      <c r="W30" s="111">
        <f>'6月'!AT35</f>
        <v>1</v>
      </c>
      <c r="X30" s="161"/>
      <c r="Y30" s="83"/>
      <c r="Z30" s="83"/>
      <c r="AA30" s="83"/>
      <c r="AB30" s="83"/>
      <c r="AC30" s="75">
        <f>'7月'!AQ35</f>
        <v>114</v>
      </c>
      <c r="AD30" s="83">
        <f>'7月'!AR35</f>
        <v>0</v>
      </c>
      <c r="AE30" s="111">
        <f>'7月'!AS35</f>
        <v>1</v>
      </c>
      <c r="AF30" s="111">
        <f>'7月'!AT35</f>
        <v>1</v>
      </c>
      <c r="AG30" s="107" t="str">
        <f t="shared" si="0"/>
        <v>可</v>
      </c>
      <c r="AH30" s="2"/>
    </row>
    <row r="31" spans="2:34" ht="18" x14ac:dyDescent="0.35">
      <c r="B31" s="283">
        <v>12</v>
      </c>
      <c r="C31" s="177"/>
      <c r="D31" s="106"/>
      <c r="E31" s="91" t="s">
        <v>2</v>
      </c>
      <c r="F31" s="53">
        <f>'5月'!AL36</f>
        <v>0</v>
      </c>
      <c r="G31" s="53">
        <f>'5月'!AM36</f>
        <v>0</v>
      </c>
      <c r="H31" s="53">
        <f>'5月'!AN36</f>
        <v>0</v>
      </c>
      <c r="I31" s="53">
        <f>'5月'!AO36</f>
        <v>0</v>
      </c>
      <c r="J31" s="53">
        <f>'5月'!AP36</f>
        <v>0</v>
      </c>
      <c r="K31" s="53"/>
      <c r="L31" s="53"/>
      <c r="M31" s="112"/>
      <c r="N31" s="157"/>
      <c r="O31" s="53">
        <f>'6月'!AL36</f>
        <v>0</v>
      </c>
      <c r="P31" s="53">
        <f>'6月'!AM36</f>
        <v>0</v>
      </c>
      <c r="Q31" s="53">
        <f>'6月'!AN36</f>
        <v>0</v>
      </c>
      <c r="R31" s="53">
        <f>'6月'!AO36</f>
        <v>0</v>
      </c>
      <c r="S31" s="53">
        <f>'6月'!AP36</f>
        <v>0</v>
      </c>
      <c r="T31" s="53"/>
      <c r="U31" s="53"/>
      <c r="V31" s="112"/>
      <c r="W31" s="112"/>
      <c r="X31" s="162">
        <f>'7月'!AL36</f>
        <v>0</v>
      </c>
      <c r="Y31" s="53">
        <f>'7月'!AM36</f>
        <v>0</v>
      </c>
      <c r="Z31" s="53">
        <f>'7月'!AN36</f>
        <v>0</v>
      </c>
      <c r="AA31" s="53">
        <f>'7月'!AO36</f>
        <v>0</v>
      </c>
      <c r="AB31" s="53">
        <f>'7月'!AP36</f>
        <v>0</v>
      </c>
      <c r="AC31" s="53"/>
      <c r="AD31" s="53"/>
      <c r="AE31" s="112"/>
      <c r="AF31" s="112"/>
      <c r="AG31" s="107"/>
      <c r="AH31" s="9"/>
    </row>
    <row r="32" spans="2:34" ht="18" x14ac:dyDescent="0.35">
      <c r="B32" s="284"/>
      <c r="C32" s="177"/>
      <c r="D32" s="105"/>
      <c r="E32" s="98" t="s">
        <v>16</v>
      </c>
      <c r="F32" s="108"/>
      <c r="G32" s="108"/>
      <c r="H32" s="108"/>
      <c r="I32" s="108"/>
      <c r="J32" s="108"/>
      <c r="K32" s="75">
        <f>'5月'!AQ37</f>
        <v>114</v>
      </c>
      <c r="L32" s="83">
        <f>'5月'!AR37</f>
        <v>0</v>
      </c>
      <c r="M32" s="111">
        <f>'5月'!AS37</f>
        <v>1</v>
      </c>
      <c r="N32" s="158">
        <f>'5月'!AT37</f>
        <v>1</v>
      </c>
      <c r="O32" s="108"/>
      <c r="P32" s="108"/>
      <c r="Q32" s="108"/>
      <c r="R32" s="108"/>
      <c r="S32" s="108"/>
      <c r="T32" s="75">
        <f>'6月'!AQ37</f>
        <v>132</v>
      </c>
      <c r="U32" s="83">
        <f>'6月'!AR37</f>
        <v>0</v>
      </c>
      <c r="V32" s="111">
        <f>'6月'!AS37</f>
        <v>1</v>
      </c>
      <c r="W32" s="116">
        <f>'6月'!AT37</f>
        <v>1</v>
      </c>
      <c r="X32" s="163"/>
      <c r="Y32" s="108"/>
      <c r="Z32" s="108"/>
      <c r="AA32" s="108"/>
      <c r="AB32" s="108"/>
      <c r="AC32" s="75">
        <f>'7月'!AQ37</f>
        <v>114</v>
      </c>
      <c r="AD32" s="83">
        <f>'7月'!AR37</f>
        <v>0</v>
      </c>
      <c r="AE32" s="111">
        <f>'7月'!AS37</f>
        <v>1</v>
      </c>
      <c r="AF32" s="111">
        <f>'7月'!AT37</f>
        <v>1</v>
      </c>
      <c r="AG32" s="107" t="str">
        <f t="shared" si="0"/>
        <v>可</v>
      </c>
      <c r="AH32" s="2"/>
    </row>
    <row r="33" spans="2:34" ht="18" x14ac:dyDescent="0.35">
      <c r="B33" s="283">
        <v>13</v>
      </c>
      <c r="C33" s="177"/>
      <c r="D33" s="106"/>
      <c r="E33" s="99" t="s">
        <v>2</v>
      </c>
      <c r="F33" s="53">
        <f>'5月'!AL38</f>
        <v>0</v>
      </c>
      <c r="G33" s="53">
        <f>'5月'!AM38</f>
        <v>0</v>
      </c>
      <c r="H33" s="53">
        <f>'5月'!AN38</f>
        <v>0</v>
      </c>
      <c r="I33" s="53">
        <f>'5月'!AO38</f>
        <v>0</v>
      </c>
      <c r="J33" s="53">
        <f>'5月'!AP38</f>
        <v>0</v>
      </c>
      <c r="K33" s="53"/>
      <c r="L33" s="53"/>
      <c r="M33" s="112"/>
      <c r="N33" s="157"/>
      <c r="O33" s="53">
        <f>'6月'!AL38</f>
        <v>0</v>
      </c>
      <c r="P33" s="53">
        <f>'6月'!AM38</f>
        <v>0</v>
      </c>
      <c r="Q33" s="53">
        <f>'6月'!AN38</f>
        <v>0</v>
      </c>
      <c r="R33" s="53">
        <f>'6月'!AO38</f>
        <v>0</v>
      </c>
      <c r="S33" s="53">
        <f>'6月'!AP38</f>
        <v>0</v>
      </c>
      <c r="T33" s="53"/>
      <c r="U33" s="53"/>
      <c r="V33" s="112"/>
      <c r="W33" s="112"/>
      <c r="X33" s="162">
        <f>'7月'!AL38</f>
        <v>0</v>
      </c>
      <c r="Y33" s="53">
        <f>'7月'!AM38</f>
        <v>0</v>
      </c>
      <c r="Z33" s="53">
        <f>'7月'!AN38</f>
        <v>0</v>
      </c>
      <c r="AA33" s="53">
        <f>'7月'!AO38</f>
        <v>0</v>
      </c>
      <c r="AB33" s="53">
        <f>'7月'!AP38</f>
        <v>0</v>
      </c>
      <c r="AC33" s="53"/>
      <c r="AD33" s="53"/>
      <c r="AE33" s="112"/>
      <c r="AF33" s="112"/>
      <c r="AG33" s="107"/>
      <c r="AH33" s="9"/>
    </row>
    <row r="34" spans="2:34" ht="18" x14ac:dyDescent="0.35">
      <c r="B34" s="284"/>
      <c r="C34" s="177"/>
      <c r="D34" s="105"/>
      <c r="E34" s="90" t="s">
        <v>16</v>
      </c>
      <c r="F34" s="83"/>
      <c r="G34" s="83"/>
      <c r="H34" s="83"/>
      <c r="I34" s="83"/>
      <c r="J34" s="83"/>
      <c r="K34" s="75">
        <f>'5月'!AQ39</f>
        <v>114</v>
      </c>
      <c r="L34" s="83">
        <f>'5月'!AR39</f>
        <v>0</v>
      </c>
      <c r="M34" s="111">
        <f>'5月'!AS39</f>
        <v>1</v>
      </c>
      <c r="N34" s="156">
        <f>'5月'!AT39</f>
        <v>1</v>
      </c>
      <c r="O34" s="83"/>
      <c r="P34" s="83"/>
      <c r="Q34" s="83"/>
      <c r="R34" s="83"/>
      <c r="S34" s="83"/>
      <c r="T34" s="75">
        <f>'6月'!AQ39</f>
        <v>132</v>
      </c>
      <c r="U34" s="83">
        <f>'6月'!AR39</f>
        <v>0</v>
      </c>
      <c r="V34" s="111">
        <f>'6月'!AS39</f>
        <v>1</v>
      </c>
      <c r="W34" s="111">
        <f>'6月'!AT39</f>
        <v>1</v>
      </c>
      <c r="X34" s="161"/>
      <c r="Y34" s="83"/>
      <c r="Z34" s="83"/>
      <c r="AA34" s="83"/>
      <c r="AB34" s="83"/>
      <c r="AC34" s="75">
        <f>'7月'!AQ39</f>
        <v>114</v>
      </c>
      <c r="AD34" s="83">
        <f>'7月'!AR39</f>
        <v>0</v>
      </c>
      <c r="AE34" s="111">
        <f>'7月'!AS39</f>
        <v>1</v>
      </c>
      <c r="AF34" s="111">
        <f>'7月'!AT39</f>
        <v>1</v>
      </c>
      <c r="AG34" s="107" t="str">
        <f t="shared" si="0"/>
        <v>可</v>
      </c>
      <c r="AH34" s="2"/>
    </row>
    <row r="35" spans="2:34" ht="18" x14ac:dyDescent="0.35">
      <c r="B35" s="283">
        <v>14</v>
      </c>
      <c r="C35" s="177"/>
      <c r="D35" s="106"/>
      <c r="E35" s="91" t="s">
        <v>2</v>
      </c>
      <c r="F35" s="53">
        <f>'5月'!AL40</f>
        <v>0</v>
      </c>
      <c r="G35" s="53">
        <f>'5月'!AM40</f>
        <v>0</v>
      </c>
      <c r="H35" s="53">
        <f>'5月'!AN40</f>
        <v>0</v>
      </c>
      <c r="I35" s="53">
        <f>'5月'!AO40</f>
        <v>0</v>
      </c>
      <c r="J35" s="53">
        <f>'5月'!AP40</f>
        <v>0</v>
      </c>
      <c r="K35" s="53"/>
      <c r="L35" s="53"/>
      <c r="M35" s="112"/>
      <c r="N35" s="157"/>
      <c r="O35" s="53">
        <f>'6月'!AL40</f>
        <v>0</v>
      </c>
      <c r="P35" s="53">
        <f>'6月'!AM40</f>
        <v>0</v>
      </c>
      <c r="Q35" s="53">
        <f>'6月'!AN40</f>
        <v>0</v>
      </c>
      <c r="R35" s="53">
        <f>'6月'!AO40</f>
        <v>0</v>
      </c>
      <c r="S35" s="53">
        <f>'6月'!AP40</f>
        <v>0</v>
      </c>
      <c r="T35" s="53"/>
      <c r="U35" s="53"/>
      <c r="V35" s="112"/>
      <c r="W35" s="112"/>
      <c r="X35" s="162">
        <f>'7月'!AL40</f>
        <v>0</v>
      </c>
      <c r="Y35" s="53">
        <f>'7月'!AM40</f>
        <v>0</v>
      </c>
      <c r="Z35" s="53">
        <f>'7月'!AN40</f>
        <v>0</v>
      </c>
      <c r="AA35" s="53">
        <f>'7月'!AO40</f>
        <v>0</v>
      </c>
      <c r="AB35" s="53">
        <f>'7月'!AP40</f>
        <v>0</v>
      </c>
      <c r="AC35" s="53"/>
      <c r="AD35" s="53"/>
      <c r="AE35" s="112"/>
      <c r="AF35" s="112"/>
      <c r="AG35" s="107"/>
      <c r="AH35" s="9"/>
    </row>
    <row r="36" spans="2:34" ht="18" x14ac:dyDescent="0.35">
      <c r="B36" s="284"/>
      <c r="C36" s="177"/>
      <c r="D36" s="105"/>
      <c r="E36" s="92" t="s">
        <v>16</v>
      </c>
      <c r="F36" s="83"/>
      <c r="G36" s="83"/>
      <c r="H36" s="83"/>
      <c r="I36" s="83"/>
      <c r="J36" s="83"/>
      <c r="K36" s="75">
        <f>'5月'!AQ41</f>
        <v>114</v>
      </c>
      <c r="L36" s="83">
        <f>'5月'!AR41</f>
        <v>0</v>
      </c>
      <c r="M36" s="111">
        <f>'5月'!AS41</f>
        <v>1</v>
      </c>
      <c r="N36" s="156">
        <f>'5月'!AT41</f>
        <v>1</v>
      </c>
      <c r="O36" s="83"/>
      <c r="P36" s="83"/>
      <c r="Q36" s="83"/>
      <c r="R36" s="83"/>
      <c r="S36" s="83"/>
      <c r="T36" s="75">
        <f>'6月'!AQ41</f>
        <v>132</v>
      </c>
      <c r="U36" s="83">
        <f>'6月'!AR41</f>
        <v>0</v>
      </c>
      <c r="V36" s="111">
        <f>'6月'!AS41</f>
        <v>1</v>
      </c>
      <c r="W36" s="111">
        <f>'6月'!AT41</f>
        <v>1</v>
      </c>
      <c r="X36" s="161"/>
      <c r="Y36" s="83"/>
      <c r="Z36" s="83"/>
      <c r="AA36" s="83"/>
      <c r="AB36" s="83"/>
      <c r="AC36" s="75">
        <f>'7月'!AQ41</f>
        <v>114</v>
      </c>
      <c r="AD36" s="83">
        <f>'7月'!AR41</f>
        <v>0</v>
      </c>
      <c r="AE36" s="111">
        <f>'7月'!AS41</f>
        <v>1</v>
      </c>
      <c r="AF36" s="111">
        <f>'7月'!AT41</f>
        <v>1</v>
      </c>
      <c r="AG36" s="107" t="str">
        <f t="shared" si="0"/>
        <v>可</v>
      </c>
      <c r="AH36" s="2"/>
    </row>
    <row r="37" spans="2:34" ht="18" x14ac:dyDescent="0.35">
      <c r="B37" s="283">
        <v>15</v>
      </c>
      <c r="C37" s="177"/>
      <c r="D37" s="106"/>
      <c r="E37" s="93" t="s">
        <v>2</v>
      </c>
      <c r="F37" s="53">
        <f>'5月'!AL42</f>
        <v>0</v>
      </c>
      <c r="G37" s="53">
        <f>'5月'!AM42</f>
        <v>0</v>
      </c>
      <c r="H37" s="53">
        <f>'5月'!AN42</f>
        <v>0</v>
      </c>
      <c r="I37" s="53">
        <f>'5月'!AO42</f>
        <v>0</v>
      </c>
      <c r="J37" s="53">
        <f>'5月'!AP42</f>
        <v>0</v>
      </c>
      <c r="K37" s="53"/>
      <c r="L37" s="53"/>
      <c r="M37" s="112"/>
      <c r="N37" s="157"/>
      <c r="O37" s="53">
        <f>'6月'!AL42</f>
        <v>0</v>
      </c>
      <c r="P37" s="53">
        <f>'6月'!AM42</f>
        <v>0</v>
      </c>
      <c r="Q37" s="53">
        <f>'6月'!AN42</f>
        <v>0</v>
      </c>
      <c r="R37" s="53">
        <f>'6月'!AO42</f>
        <v>0</v>
      </c>
      <c r="S37" s="53">
        <f>'6月'!AP42</f>
        <v>0</v>
      </c>
      <c r="T37" s="53"/>
      <c r="U37" s="53"/>
      <c r="V37" s="112"/>
      <c r="W37" s="112"/>
      <c r="X37" s="162">
        <f>'7月'!AL42</f>
        <v>0</v>
      </c>
      <c r="Y37" s="53">
        <f>'7月'!AM42</f>
        <v>0</v>
      </c>
      <c r="Z37" s="53">
        <f>'7月'!AN42</f>
        <v>0</v>
      </c>
      <c r="AA37" s="53">
        <f>'7月'!AO42</f>
        <v>0</v>
      </c>
      <c r="AB37" s="53">
        <f>'7月'!AP42</f>
        <v>0</v>
      </c>
      <c r="AC37" s="53"/>
      <c r="AD37" s="53"/>
      <c r="AE37" s="112"/>
      <c r="AF37" s="112"/>
      <c r="AG37" s="107"/>
      <c r="AH37" s="9"/>
    </row>
    <row r="38" spans="2:34" ht="18" x14ac:dyDescent="0.35">
      <c r="B38" s="284"/>
      <c r="C38" s="177"/>
      <c r="D38" s="105"/>
      <c r="E38" s="90" t="s">
        <v>16</v>
      </c>
      <c r="F38" s="83"/>
      <c r="G38" s="83"/>
      <c r="H38" s="83"/>
      <c r="I38" s="83"/>
      <c r="J38" s="83"/>
      <c r="K38" s="75">
        <f>'5月'!AQ43</f>
        <v>114</v>
      </c>
      <c r="L38" s="83">
        <f>'5月'!AR43</f>
        <v>0</v>
      </c>
      <c r="M38" s="111">
        <f>'5月'!AS43</f>
        <v>1</v>
      </c>
      <c r="N38" s="156">
        <f>'5月'!AT43</f>
        <v>1</v>
      </c>
      <c r="O38" s="83"/>
      <c r="P38" s="83"/>
      <c r="Q38" s="83"/>
      <c r="R38" s="83"/>
      <c r="S38" s="83"/>
      <c r="T38" s="75">
        <f>'6月'!AQ43</f>
        <v>132</v>
      </c>
      <c r="U38" s="83">
        <f>'6月'!AR43</f>
        <v>0</v>
      </c>
      <c r="V38" s="111">
        <f>'6月'!AS43</f>
        <v>1</v>
      </c>
      <c r="W38" s="111">
        <f>'6月'!AT43</f>
        <v>1</v>
      </c>
      <c r="X38" s="161"/>
      <c r="Y38" s="83"/>
      <c r="Z38" s="83"/>
      <c r="AA38" s="83"/>
      <c r="AB38" s="83"/>
      <c r="AC38" s="75">
        <f>'7月'!AQ43</f>
        <v>114</v>
      </c>
      <c r="AD38" s="83">
        <f>'7月'!AR43</f>
        <v>0</v>
      </c>
      <c r="AE38" s="111">
        <f>'7月'!AS43</f>
        <v>1</v>
      </c>
      <c r="AF38" s="111">
        <f>'7月'!AT43</f>
        <v>1</v>
      </c>
      <c r="AG38" s="107" t="str">
        <f t="shared" si="0"/>
        <v>可</v>
      </c>
      <c r="AH38" s="2"/>
    </row>
    <row r="39" spans="2:34" ht="18" x14ac:dyDescent="0.35">
      <c r="B39" s="283">
        <v>16</v>
      </c>
      <c r="C39" s="177"/>
      <c r="D39" s="106"/>
      <c r="E39" s="91" t="s">
        <v>2</v>
      </c>
      <c r="F39" s="53">
        <f>'5月'!AL44</f>
        <v>0</v>
      </c>
      <c r="G39" s="53">
        <f>'5月'!AM44</f>
        <v>0</v>
      </c>
      <c r="H39" s="53">
        <f>'5月'!AN44</f>
        <v>0</v>
      </c>
      <c r="I39" s="53">
        <f>'5月'!AO44</f>
        <v>0</v>
      </c>
      <c r="J39" s="53">
        <f>'5月'!AP44</f>
        <v>0</v>
      </c>
      <c r="K39" s="53"/>
      <c r="L39" s="53"/>
      <c r="M39" s="112"/>
      <c r="N39" s="157"/>
      <c r="O39" s="53">
        <f>'6月'!AL44</f>
        <v>0</v>
      </c>
      <c r="P39" s="53">
        <f>'6月'!AM44</f>
        <v>0</v>
      </c>
      <c r="Q39" s="53">
        <f>'6月'!AN44</f>
        <v>0</v>
      </c>
      <c r="R39" s="53">
        <f>'6月'!AO44</f>
        <v>0</v>
      </c>
      <c r="S39" s="53">
        <f>'6月'!AP44</f>
        <v>0</v>
      </c>
      <c r="T39" s="53"/>
      <c r="U39" s="53"/>
      <c r="V39" s="112"/>
      <c r="W39" s="112"/>
      <c r="X39" s="162">
        <f>'7月'!AL44</f>
        <v>0</v>
      </c>
      <c r="Y39" s="53">
        <f>'7月'!AM44</f>
        <v>0</v>
      </c>
      <c r="Z39" s="53">
        <f>'7月'!AN44</f>
        <v>0</v>
      </c>
      <c r="AA39" s="53">
        <f>'7月'!AO44</f>
        <v>0</v>
      </c>
      <c r="AB39" s="53">
        <f>'7月'!AP44</f>
        <v>0</v>
      </c>
      <c r="AC39" s="53"/>
      <c r="AD39" s="53"/>
      <c r="AE39" s="112"/>
      <c r="AF39" s="112"/>
      <c r="AG39" s="107"/>
      <c r="AH39" s="9"/>
    </row>
    <row r="40" spans="2:34" ht="18" x14ac:dyDescent="0.35">
      <c r="B40" s="284"/>
      <c r="C40" s="177"/>
      <c r="D40" s="105"/>
      <c r="E40" s="98" t="s">
        <v>16</v>
      </c>
      <c r="F40" s="108"/>
      <c r="G40" s="108"/>
      <c r="H40" s="108"/>
      <c r="I40" s="108"/>
      <c r="J40" s="108"/>
      <c r="K40" s="75">
        <f>'5月'!AQ45</f>
        <v>114</v>
      </c>
      <c r="L40" s="83">
        <f>'5月'!AR45</f>
        <v>0</v>
      </c>
      <c r="M40" s="111">
        <f>'5月'!AS45</f>
        <v>1</v>
      </c>
      <c r="N40" s="158">
        <f>'5月'!AT45</f>
        <v>1</v>
      </c>
      <c r="O40" s="108"/>
      <c r="P40" s="108"/>
      <c r="Q40" s="108"/>
      <c r="R40" s="108"/>
      <c r="S40" s="108"/>
      <c r="T40" s="75">
        <f>'6月'!AQ45</f>
        <v>132</v>
      </c>
      <c r="U40" s="83">
        <f>'6月'!AR45</f>
        <v>0</v>
      </c>
      <c r="V40" s="111">
        <f>'6月'!AS45</f>
        <v>1</v>
      </c>
      <c r="W40" s="116">
        <f>'6月'!AT45</f>
        <v>1</v>
      </c>
      <c r="X40" s="163"/>
      <c r="Y40" s="108"/>
      <c r="Z40" s="108"/>
      <c r="AA40" s="108"/>
      <c r="AB40" s="108"/>
      <c r="AC40" s="75">
        <f>'7月'!AQ45</f>
        <v>114</v>
      </c>
      <c r="AD40" s="83">
        <f>'7月'!AR45</f>
        <v>0</v>
      </c>
      <c r="AE40" s="111">
        <f>'7月'!AS45</f>
        <v>1</v>
      </c>
      <c r="AF40" s="111">
        <f>'7月'!AT45</f>
        <v>1</v>
      </c>
      <c r="AG40" s="107" t="str">
        <f t="shared" si="0"/>
        <v>可</v>
      </c>
      <c r="AH40" s="2"/>
    </row>
    <row r="41" spans="2:34" ht="18" x14ac:dyDescent="0.35">
      <c r="B41" s="283">
        <v>17</v>
      </c>
      <c r="C41" s="177"/>
      <c r="D41" s="106"/>
      <c r="E41" s="91" t="s">
        <v>2</v>
      </c>
      <c r="F41" s="53">
        <f>'5月'!AL46</f>
        <v>0</v>
      </c>
      <c r="G41" s="53">
        <f>'5月'!AM46</f>
        <v>0</v>
      </c>
      <c r="H41" s="53">
        <f>'5月'!AN46</f>
        <v>0</v>
      </c>
      <c r="I41" s="53">
        <f>'5月'!AO46</f>
        <v>0</v>
      </c>
      <c r="J41" s="53">
        <f>'5月'!AP46</f>
        <v>0</v>
      </c>
      <c r="K41" s="53"/>
      <c r="L41" s="53"/>
      <c r="M41" s="112"/>
      <c r="N41" s="157"/>
      <c r="O41" s="53">
        <f>'6月'!AL46</f>
        <v>0</v>
      </c>
      <c r="P41" s="53">
        <f>'6月'!AM46</f>
        <v>0</v>
      </c>
      <c r="Q41" s="53">
        <f>'6月'!AN46</f>
        <v>0</v>
      </c>
      <c r="R41" s="53">
        <f>'6月'!AO46</f>
        <v>0</v>
      </c>
      <c r="S41" s="53">
        <f>'6月'!AP46</f>
        <v>0</v>
      </c>
      <c r="T41" s="53"/>
      <c r="U41" s="53"/>
      <c r="V41" s="112"/>
      <c r="W41" s="112"/>
      <c r="X41" s="162">
        <f>'7月'!AL46</f>
        <v>0</v>
      </c>
      <c r="Y41" s="53">
        <f>'7月'!AM46</f>
        <v>0</v>
      </c>
      <c r="Z41" s="53">
        <f>'7月'!AN46</f>
        <v>0</v>
      </c>
      <c r="AA41" s="53">
        <f>'7月'!AO46</f>
        <v>0</v>
      </c>
      <c r="AB41" s="53">
        <f>'7月'!AP46</f>
        <v>0</v>
      </c>
      <c r="AC41" s="53"/>
      <c r="AD41" s="53"/>
      <c r="AE41" s="112"/>
      <c r="AF41" s="112"/>
      <c r="AG41" s="107"/>
      <c r="AH41" s="9"/>
    </row>
    <row r="42" spans="2:34" ht="18" x14ac:dyDescent="0.35">
      <c r="B42" s="284"/>
      <c r="C42" s="177"/>
      <c r="D42" s="105"/>
      <c r="E42" s="92" t="s">
        <v>16</v>
      </c>
      <c r="F42" s="83"/>
      <c r="G42" s="83"/>
      <c r="H42" s="83"/>
      <c r="I42" s="83"/>
      <c r="J42" s="83"/>
      <c r="K42" s="75">
        <f>'5月'!AQ47</f>
        <v>114</v>
      </c>
      <c r="L42" s="83">
        <f>'5月'!AR47</f>
        <v>0</v>
      </c>
      <c r="M42" s="111">
        <f>'5月'!AS47</f>
        <v>1</v>
      </c>
      <c r="N42" s="156">
        <f>'5月'!AT47</f>
        <v>1</v>
      </c>
      <c r="O42" s="83"/>
      <c r="P42" s="83"/>
      <c r="Q42" s="83"/>
      <c r="R42" s="83"/>
      <c r="S42" s="83"/>
      <c r="T42" s="75">
        <f>'6月'!AQ47</f>
        <v>132</v>
      </c>
      <c r="U42" s="83">
        <f>'6月'!AR47</f>
        <v>0</v>
      </c>
      <c r="V42" s="111">
        <f>'6月'!AS47</f>
        <v>1</v>
      </c>
      <c r="W42" s="111">
        <f>'6月'!AT47</f>
        <v>1</v>
      </c>
      <c r="X42" s="161"/>
      <c r="Y42" s="83"/>
      <c r="Z42" s="83"/>
      <c r="AA42" s="83"/>
      <c r="AB42" s="83"/>
      <c r="AC42" s="75">
        <f>'7月'!AQ47</f>
        <v>114</v>
      </c>
      <c r="AD42" s="83">
        <f>'7月'!AR47</f>
        <v>0</v>
      </c>
      <c r="AE42" s="111">
        <f>'7月'!AS47</f>
        <v>1</v>
      </c>
      <c r="AF42" s="111">
        <f>'7月'!AT47</f>
        <v>1</v>
      </c>
      <c r="AG42" s="107" t="str">
        <f t="shared" si="0"/>
        <v>可</v>
      </c>
      <c r="AH42" s="2"/>
    </row>
    <row r="43" spans="2:34" ht="18" x14ac:dyDescent="0.35">
      <c r="B43" s="283">
        <v>18</v>
      </c>
      <c r="C43" s="177"/>
      <c r="D43" s="106"/>
      <c r="E43" s="93" t="s">
        <v>2</v>
      </c>
      <c r="F43" s="109">
        <f>'5月'!AL48</f>
        <v>0</v>
      </c>
      <c r="G43" s="109">
        <f>'5月'!AM48</f>
        <v>0</v>
      </c>
      <c r="H43" s="109">
        <f>'5月'!AN48</f>
        <v>0</v>
      </c>
      <c r="I43" s="109">
        <f>'5月'!AO48</f>
        <v>0</v>
      </c>
      <c r="J43" s="109">
        <f>'5月'!AP48</f>
        <v>0</v>
      </c>
      <c r="K43" s="109"/>
      <c r="L43" s="109"/>
      <c r="M43" s="115"/>
      <c r="N43" s="159"/>
      <c r="O43" s="109">
        <f>'6月'!AL48</f>
        <v>0</v>
      </c>
      <c r="P43" s="109">
        <f>'6月'!AM48</f>
        <v>0</v>
      </c>
      <c r="Q43" s="109">
        <f>'6月'!AN48</f>
        <v>0</v>
      </c>
      <c r="R43" s="109">
        <f>'6月'!AO48</f>
        <v>0</v>
      </c>
      <c r="S43" s="109">
        <f>'6月'!AP48</f>
        <v>0</v>
      </c>
      <c r="T43" s="109"/>
      <c r="U43" s="109"/>
      <c r="V43" s="115"/>
      <c r="W43" s="115"/>
      <c r="X43" s="164">
        <f>'7月'!AL48</f>
        <v>0</v>
      </c>
      <c r="Y43" s="109">
        <f>'7月'!AM48</f>
        <v>0</v>
      </c>
      <c r="Z43" s="109">
        <f>'7月'!AN48</f>
        <v>0</v>
      </c>
      <c r="AA43" s="109">
        <f>'7月'!AO48</f>
        <v>0</v>
      </c>
      <c r="AB43" s="109">
        <f>'7月'!AP48</f>
        <v>0</v>
      </c>
      <c r="AC43" s="109"/>
      <c r="AD43" s="109"/>
      <c r="AE43" s="115"/>
      <c r="AF43" s="115"/>
      <c r="AG43" s="107"/>
      <c r="AH43" s="9"/>
    </row>
    <row r="44" spans="2:34" ht="18" x14ac:dyDescent="0.35">
      <c r="B44" s="285"/>
      <c r="C44" s="177"/>
      <c r="D44" s="105"/>
      <c r="E44" s="90" t="s">
        <v>16</v>
      </c>
      <c r="F44" s="83"/>
      <c r="G44" s="83"/>
      <c r="H44" s="83"/>
      <c r="I44" s="83"/>
      <c r="J44" s="83"/>
      <c r="K44" s="75">
        <f>'5月'!AQ49</f>
        <v>114</v>
      </c>
      <c r="L44" s="83">
        <f>'5月'!AR49</f>
        <v>0</v>
      </c>
      <c r="M44" s="111">
        <f>'5月'!AS49</f>
        <v>1</v>
      </c>
      <c r="N44" s="156">
        <f>'5月'!AT49</f>
        <v>1</v>
      </c>
      <c r="O44" s="83"/>
      <c r="P44" s="83"/>
      <c r="Q44" s="83"/>
      <c r="R44" s="83"/>
      <c r="S44" s="83"/>
      <c r="T44" s="75">
        <f>'6月'!AQ49</f>
        <v>132</v>
      </c>
      <c r="U44" s="83">
        <f>'6月'!AR49</f>
        <v>0</v>
      </c>
      <c r="V44" s="111">
        <f>'6月'!AS49</f>
        <v>1</v>
      </c>
      <c r="W44" s="111">
        <f>'6月'!AT49</f>
        <v>1</v>
      </c>
      <c r="X44" s="161"/>
      <c r="Y44" s="83"/>
      <c r="Z44" s="83"/>
      <c r="AA44" s="83"/>
      <c r="AB44" s="83"/>
      <c r="AC44" s="75">
        <f>'7月'!AQ49</f>
        <v>114</v>
      </c>
      <c r="AD44" s="83">
        <f>'7月'!AR49</f>
        <v>0</v>
      </c>
      <c r="AE44" s="111">
        <f>'7月'!AS49</f>
        <v>1</v>
      </c>
      <c r="AF44" s="111">
        <f>'7月'!AT49</f>
        <v>1</v>
      </c>
      <c r="AG44" s="107" t="str">
        <f t="shared" si="0"/>
        <v>可</v>
      </c>
      <c r="AH44" s="2"/>
    </row>
    <row r="45" spans="2:34" ht="18" x14ac:dyDescent="0.35">
      <c r="B45" s="283">
        <v>19</v>
      </c>
      <c r="C45" s="177"/>
      <c r="D45" s="106"/>
      <c r="E45" s="91" t="s">
        <v>2</v>
      </c>
      <c r="F45" s="53">
        <f>'5月'!AL50</f>
        <v>0</v>
      </c>
      <c r="G45" s="53">
        <f>'5月'!AM50</f>
        <v>0</v>
      </c>
      <c r="H45" s="53">
        <f>'5月'!AN50</f>
        <v>0</v>
      </c>
      <c r="I45" s="53">
        <f>'5月'!AO50</f>
        <v>0</v>
      </c>
      <c r="J45" s="53">
        <f>'5月'!AP50</f>
        <v>0</v>
      </c>
      <c r="K45" s="53"/>
      <c r="L45" s="53"/>
      <c r="M45" s="112"/>
      <c r="N45" s="157"/>
      <c r="O45" s="53">
        <f>'6月'!AL50</f>
        <v>0</v>
      </c>
      <c r="P45" s="53">
        <f>'6月'!AM50</f>
        <v>0</v>
      </c>
      <c r="Q45" s="53">
        <f>'6月'!AN50</f>
        <v>0</v>
      </c>
      <c r="R45" s="53">
        <f>'6月'!AO50</f>
        <v>0</v>
      </c>
      <c r="S45" s="53">
        <f>'6月'!AP50</f>
        <v>0</v>
      </c>
      <c r="T45" s="53"/>
      <c r="U45" s="53"/>
      <c r="V45" s="112"/>
      <c r="W45" s="112"/>
      <c r="X45" s="162">
        <f>'7月'!AL50</f>
        <v>0</v>
      </c>
      <c r="Y45" s="53">
        <f>'7月'!AM50</f>
        <v>0</v>
      </c>
      <c r="Z45" s="53">
        <f>'7月'!AN50</f>
        <v>0</v>
      </c>
      <c r="AA45" s="53">
        <f>'7月'!AO50</f>
        <v>0</v>
      </c>
      <c r="AB45" s="53">
        <f>'7月'!AP50</f>
        <v>0</v>
      </c>
      <c r="AC45" s="53"/>
      <c r="AD45" s="53"/>
      <c r="AE45" s="112"/>
      <c r="AF45" s="112"/>
      <c r="AG45" s="107"/>
      <c r="AH45" s="9"/>
    </row>
    <row r="46" spans="2:34" ht="18" x14ac:dyDescent="0.35">
      <c r="B46" s="284"/>
      <c r="C46" s="177"/>
      <c r="D46" s="105"/>
      <c r="E46" s="98" t="s">
        <v>16</v>
      </c>
      <c r="F46" s="108"/>
      <c r="G46" s="108"/>
      <c r="H46" s="108"/>
      <c r="I46" s="108"/>
      <c r="J46" s="108"/>
      <c r="K46" s="75">
        <f>'5月'!AQ51</f>
        <v>114</v>
      </c>
      <c r="L46" s="83">
        <f>'5月'!AR51</f>
        <v>0</v>
      </c>
      <c r="M46" s="111">
        <f>'5月'!AS51</f>
        <v>1</v>
      </c>
      <c r="N46" s="158">
        <f>'5月'!AT51</f>
        <v>1</v>
      </c>
      <c r="O46" s="108"/>
      <c r="P46" s="108"/>
      <c r="Q46" s="108"/>
      <c r="R46" s="108"/>
      <c r="S46" s="108"/>
      <c r="T46" s="75">
        <f>'6月'!AQ51</f>
        <v>132</v>
      </c>
      <c r="U46" s="83">
        <f>'6月'!AR51</f>
        <v>0</v>
      </c>
      <c r="V46" s="111">
        <f>'6月'!AS51</f>
        <v>1</v>
      </c>
      <c r="W46" s="116">
        <f>'6月'!AT51</f>
        <v>1</v>
      </c>
      <c r="X46" s="163"/>
      <c r="Y46" s="108"/>
      <c r="Z46" s="108"/>
      <c r="AA46" s="108"/>
      <c r="AB46" s="108"/>
      <c r="AC46" s="75">
        <f>'7月'!AQ51</f>
        <v>114</v>
      </c>
      <c r="AD46" s="83">
        <f>'7月'!AR51</f>
        <v>0</v>
      </c>
      <c r="AE46" s="111">
        <f>'7月'!AS51</f>
        <v>1</v>
      </c>
      <c r="AF46" s="111">
        <f>'7月'!AT51</f>
        <v>1</v>
      </c>
      <c r="AG46" s="107" t="str">
        <f t="shared" si="0"/>
        <v>可</v>
      </c>
      <c r="AH46" s="2"/>
    </row>
    <row r="47" spans="2:34" ht="18" x14ac:dyDescent="0.35">
      <c r="B47" s="283">
        <v>20</v>
      </c>
      <c r="C47" s="177"/>
      <c r="D47" s="106"/>
      <c r="E47" s="91" t="s">
        <v>2</v>
      </c>
      <c r="F47" s="53">
        <f>'5月'!AL52</f>
        <v>0</v>
      </c>
      <c r="G47" s="53">
        <f>'5月'!AM52</f>
        <v>0</v>
      </c>
      <c r="H47" s="53">
        <f>'5月'!AN52</f>
        <v>0</v>
      </c>
      <c r="I47" s="53">
        <f>'5月'!AO52</f>
        <v>0</v>
      </c>
      <c r="J47" s="53">
        <f>'5月'!AP52</f>
        <v>0</v>
      </c>
      <c r="K47" s="53"/>
      <c r="L47" s="53"/>
      <c r="M47" s="112"/>
      <c r="N47" s="157"/>
      <c r="O47" s="53">
        <f>'6月'!AL52</f>
        <v>0</v>
      </c>
      <c r="P47" s="53">
        <f>'6月'!AM52</f>
        <v>0</v>
      </c>
      <c r="Q47" s="53">
        <f>'6月'!AN52</f>
        <v>0</v>
      </c>
      <c r="R47" s="53">
        <f>'6月'!AO52</f>
        <v>0</v>
      </c>
      <c r="S47" s="53">
        <f>'6月'!AP52</f>
        <v>0</v>
      </c>
      <c r="T47" s="53"/>
      <c r="U47" s="53"/>
      <c r="V47" s="112"/>
      <c r="W47" s="112"/>
      <c r="X47" s="162">
        <f>'7月'!AL52</f>
        <v>0</v>
      </c>
      <c r="Y47" s="53">
        <f>'7月'!AM52</f>
        <v>0</v>
      </c>
      <c r="Z47" s="53">
        <f>'7月'!AN52</f>
        <v>0</v>
      </c>
      <c r="AA47" s="53">
        <f>'7月'!AO52</f>
        <v>0</v>
      </c>
      <c r="AB47" s="53">
        <f>'7月'!AP52</f>
        <v>0</v>
      </c>
      <c r="AC47" s="53"/>
      <c r="AD47" s="53"/>
      <c r="AE47" s="112"/>
      <c r="AF47" s="112"/>
      <c r="AG47" s="107"/>
      <c r="AH47" s="9"/>
    </row>
    <row r="48" spans="2:34" ht="18" x14ac:dyDescent="0.35">
      <c r="B48" s="285"/>
      <c r="C48" s="177"/>
      <c r="D48" s="105"/>
      <c r="E48" s="92" t="s">
        <v>16</v>
      </c>
      <c r="F48" s="83"/>
      <c r="G48" s="83"/>
      <c r="H48" s="83"/>
      <c r="I48" s="83"/>
      <c r="J48" s="83"/>
      <c r="K48" s="75">
        <f>'5月'!AQ53</f>
        <v>114</v>
      </c>
      <c r="L48" s="83">
        <f>'5月'!AR53</f>
        <v>0</v>
      </c>
      <c r="M48" s="111">
        <f>'5月'!AS53</f>
        <v>1</v>
      </c>
      <c r="N48" s="156">
        <f>'5月'!AT53</f>
        <v>1</v>
      </c>
      <c r="O48" s="83"/>
      <c r="P48" s="83"/>
      <c r="Q48" s="83"/>
      <c r="R48" s="83"/>
      <c r="S48" s="83"/>
      <c r="T48" s="75">
        <f>'6月'!AQ53</f>
        <v>132</v>
      </c>
      <c r="U48" s="83">
        <f>'6月'!AR53</f>
        <v>0</v>
      </c>
      <c r="V48" s="111">
        <f>'6月'!AS53</f>
        <v>1</v>
      </c>
      <c r="W48" s="111">
        <f>'6月'!AT53</f>
        <v>1</v>
      </c>
      <c r="X48" s="161"/>
      <c r="Y48" s="83"/>
      <c r="Z48" s="83"/>
      <c r="AA48" s="83"/>
      <c r="AB48" s="83"/>
      <c r="AC48" s="75">
        <f>'7月'!AQ53</f>
        <v>114</v>
      </c>
      <c r="AD48" s="83">
        <f>'7月'!AR53</f>
        <v>0</v>
      </c>
      <c r="AE48" s="111">
        <f>'7月'!AS53</f>
        <v>1</v>
      </c>
      <c r="AF48" s="111">
        <f>'7月'!AT53</f>
        <v>1</v>
      </c>
      <c r="AG48" s="107" t="str">
        <f t="shared" si="0"/>
        <v>可</v>
      </c>
      <c r="AH48" s="3"/>
    </row>
    <row r="49" spans="2:33" ht="18" x14ac:dyDescent="0.35"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13"/>
    </row>
    <row r="50" spans="2:33" ht="14.25" customHeight="1" thickBot="1" x14ac:dyDescent="0.4">
      <c r="B50" s="100" t="s">
        <v>11</v>
      </c>
      <c r="C50" s="100"/>
      <c r="D50" s="100"/>
      <c r="E50" s="100"/>
      <c r="F50" s="101"/>
      <c r="G50" s="101"/>
      <c r="H50" s="101"/>
      <c r="I50" s="101"/>
      <c r="J50" s="101"/>
      <c r="K50" s="38"/>
      <c r="L50" s="38"/>
      <c r="M50" s="38"/>
      <c r="N50" s="38"/>
      <c r="O50" s="13"/>
      <c r="P50" s="13"/>
      <c r="Q50" s="38"/>
      <c r="R50" s="38"/>
      <c r="S50" s="38"/>
      <c r="T50" s="38"/>
      <c r="U50" s="38"/>
      <c r="V50" s="38"/>
      <c r="W50" s="38"/>
      <c r="X50" s="13"/>
      <c r="Y50" s="13"/>
      <c r="Z50" s="38"/>
      <c r="AA50" s="38"/>
      <c r="AB50" s="38"/>
      <c r="AC50" s="38"/>
      <c r="AD50" s="38"/>
      <c r="AE50" s="38"/>
      <c r="AF50" s="38"/>
      <c r="AG50" s="13"/>
    </row>
    <row r="51" spans="2:33" ht="18.75" thickBot="1" x14ac:dyDescent="0.4">
      <c r="B51" s="100"/>
      <c r="C51" s="100"/>
      <c r="D51" s="100"/>
      <c r="E51" s="100"/>
      <c r="F51" s="101"/>
      <c r="G51" s="101"/>
      <c r="H51" s="101"/>
      <c r="I51" s="101"/>
      <c r="J51" s="101"/>
      <c r="K51" s="266">
        <f>'5月'!AK60</f>
        <v>114</v>
      </c>
      <c r="L51" s="267"/>
      <c r="M51" s="38"/>
      <c r="N51" s="38"/>
      <c r="O51" s="13"/>
      <c r="P51" s="13"/>
      <c r="Q51" s="13"/>
      <c r="R51" s="13"/>
      <c r="S51" s="13"/>
      <c r="T51" s="266">
        <f>('5月'!AK60)+('6月'!AK60)</f>
        <v>246</v>
      </c>
      <c r="U51" s="267"/>
      <c r="V51" s="38"/>
      <c r="W51" s="38"/>
      <c r="X51" s="13"/>
      <c r="Y51" s="13"/>
      <c r="Z51" s="13"/>
      <c r="AA51" s="13"/>
      <c r="AB51" s="13"/>
      <c r="AC51" s="266">
        <f>('5月'!AK60)+('6月'!AK60)+('7月'!AK60)</f>
        <v>360</v>
      </c>
      <c r="AD51" s="267"/>
      <c r="AE51" s="38"/>
      <c r="AF51" s="38"/>
      <c r="AG51" s="13"/>
    </row>
    <row r="52" spans="2:33" x14ac:dyDescent="0.15">
      <c r="C52" s="10"/>
      <c r="D52" s="10"/>
      <c r="E52" s="4"/>
    </row>
    <row r="53" spans="2:33" x14ac:dyDescent="0.15">
      <c r="C53" s="10"/>
      <c r="D53" s="10"/>
      <c r="E53" s="4"/>
    </row>
    <row r="54" spans="2:33" x14ac:dyDescent="0.15">
      <c r="C54" s="10"/>
      <c r="D54" s="10"/>
      <c r="E54" s="4"/>
    </row>
    <row r="55" spans="2:33" x14ac:dyDescent="0.15">
      <c r="C55" s="10"/>
      <c r="D55" s="10"/>
      <c r="E55" s="4"/>
    </row>
    <row r="56" spans="2:33" x14ac:dyDescent="0.15">
      <c r="C56" s="10"/>
      <c r="D56" s="10"/>
      <c r="E56" s="4"/>
    </row>
    <row r="57" spans="2:33" x14ac:dyDescent="0.15">
      <c r="C57" s="10"/>
      <c r="D57" s="10"/>
      <c r="E57" s="4"/>
    </row>
    <row r="58" spans="2:33" x14ac:dyDescent="0.15">
      <c r="C58" s="5"/>
      <c r="D58" s="5"/>
      <c r="E58" s="4"/>
    </row>
    <row r="59" spans="2:33" x14ac:dyDescent="0.15">
      <c r="C59" s="11"/>
      <c r="D59" s="11"/>
      <c r="E59" s="4"/>
    </row>
    <row r="60" spans="2:33" x14ac:dyDescent="0.15">
      <c r="C60" s="11"/>
      <c r="D60" s="11"/>
      <c r="E60" s="4"/>
    </row>
    <row r="70" spans="3:4" x14ac:dyDescent="0.15">
      <c r="C70" t="s">
        <v>48</v>
      </c>
      <c r="D70" t="s">
        <v>49</v>
      </c>
    </row>
    <row r="71" spans="3:4" x14ac:dyDescent="0.15">
      <c r="C71" t="s">
        <v>50</v>
      </c>
      <c r="D71" t="s">
        <v>51</v>
      </c>
    </row>
    <row r="72" spans="3:4" x14ac:dyDescent="0.15">
      <c r="C72" t="s">
        <v>52</v>
      </c>
      <c r="D72" t="s">
        <v>53</v>
      </c>
    </row>
    <row r="73" spans="3:4" x14ac:dyDescent="0.15">
      <c r="C73" t="s">
        <v>54</v>
      </c>
    </row>
    <row r="74" spans="3:4" x14ac:dyDescent="0.15">
      <c r="C74" t="s">
        <v>55</v>
      </c>
    </row>
    <row r="75" spans="3:4" x14ac:dyDescent="0.15">
      <c r="C75" t="s">
        <v>56</v>
      </c>
    </row>
    <row r="76" spans="3:4" x14ac:dyDescent="0.15">
      <c r="C76" t="s">
        <v>57</v>
      </c>
    </row>
    <row r="77" spans="3:4" x14ac:dyDescent="0.15">
      <c r="C77" t="s">
        <v>58</v>
      </c>
    </row>
    <row r="78" spans="3:4" x14ac:dyDescent="0.15">
      <c r="C78" t="s">
        <v>59</v>
      </c>
    </row>
    <row r="79" spans="3:4" x14ac:dyDescent="0.15">
      <c r="C79" t="s">
        <v>60</v>
      </c>
    </row>
    <row r="80" spans="3:4" x14ac:dyDescent="0.15">
      <c r="C80" t="s">
        <v>61</v>
      </c>
    </row>
    <row r="81" spans="3:3" x14ac:dyDescent="0.15">
      <c r="C81" t="s">
        <v>62</v>
      </c>
    </row>
    <row r="82" spans="3:3" x14ac:dyDescent="0.15">
      <c r="C82" t="s">
        <v>63</v>
      </c>
    </row>
    <row r="83" spans="3:3" x14ac:dyDescent="0.15">
      <c r="C83" t="s">
        <v>64</v>
      </c>
    </row>
    <row r="84" spans="3:3" x14ac:dyDescent="0.15">
      <c r="C84" t="s">
        <v>65</v>
      </c>
    </row>
  </sheetData>
  <mergeCells count="86">
    <mergeCell ref="S7:S8"/>
    <mergeCell ref="AB7:AB8"/>
    <mergeCell ref="B13:B14"/>
    <mergeCell ref="C13:C14"/>
    <mergeCell ref="B15:B16"/>
    <mergeCell ref="C15:C16"/>
    <mergeCell ref="H7:H8"/>
    <mergeCell ref="B11:B12"/>
    <mergeCell ref="C11:C12"/>
    <mergeCell ref="B6:B8"/>
    <mergeCell ref="B9:B10"/>
    <mergeCell ref="C9:C10"/>
    <mergeCell ref="G7:G8"/>
    <mergeCell ref="X6:AF6"/>
    <mergeCell ref="AF7:AF8"/>
    <mergeCell ref="B17:B18"/>
    <mergeCell ref="C17:C18"/>
    <mergeCell ref="B19:B20"/>
    <mergeCell ref="C19:C20"/>
    <mergeCell ref="B47:B48"/>
    <mergeCell ref="C47:C48"/>
    <mergeCell ref="B43:B44"/>
    <mergeCell ref="C41:C42"/>
    <mergeCell ref="C43:C44"/>
    <mergeCell ref="C29:C30"/>
    <mergeCell ref="B41:B42"/>
    <mergeCell ref="B45:B46"/>
    <mergeCell ref="C45:C46"/>
    <mergeCell ref="C23:C24"/>
    <mergeCell ref="C25:C26"/>
    <mergeCell ref="B27:B28"/>
    <mergeCell ref="B21:B22"/>
    <mergeCell ref="C21:C22"/>
    <mergeCell ref="B23:B24"/>
    <mergeCell ref="B31:B32"/>
    <mergeCell ref="C31:C32"/>
    <mergeCell ref="C27:C28"/>
    <mergeCell ref="B29:B30"/>
    <mergeCell ref="B37:B38"/>
    <mergeCell ref="C37:C38"/>
    <mergeCell ref="B39:B40"/>
    <mergeCell ref="C39:C40"/>
    <mergeCell ref="B25:B26"/>
    <mergeCell ref="B33:B34"/>
    <mergeCell ref="C33:C34"/>
    <mergeCell ref="B35:B36"/>
    <mergeCell ref="C35:C36"/>
    <mergeCell ref="AC51:AD51"/>
    <mergeCell ref="X7:X8"/>
    <mergeCell ref="Y7:Y8"/>
    <mergeCell ref="Z7:Z8"/>
    <mergeCell ref="AA7:AA8"/>
    <mergeCell ref="AC7:AC8"/>
    <mergeCell ref="AD7:AD8"/>
    <mergeCell ref="E2:K2"/>
    <mergeCell ref="B2:D2"/>
    <mergeCell ref="T51:U51"/>
    <mergeCell ref="E4:K4"/>
    <mergeCell ref="F6:N6"/>
    <mergeCell ref="O6:W6"/>
    <mergeCell ref="R7:R8"/>
    <mergeCell ref="T7:T8"/>
    <mergeCell ref="U7:U8"/>
    <mergeCell ref="V7:V8"/>
    <mergeCell ref="K51:L51"/>
    <mergeCell ref="Q7:Q8"/>
    <mergeCell ref="E6:E8"/>
    <mergeCell ref="P7:P8"/>
    <mergeCell ref="O7:O8"/>
    <mergeCell ref="F7:F8"/>
    <mergeCell ref="AD2:AE2"/>
    <mergeCell ref="X3:Z3"/>
    <mergeCell ref="V3:W3"/>
    <mergeCell ref="C6:C8"/>
    <mergeCell ref="M7:M8"/>
    <mergeCell ref="N7:N8"/>
    <mergeCell ref="K7:K8"/>
    <mergeCell ref="I7:I8"/>
    <mergeCell ref="W7:W8"/>
    <mergeCell ref="AE7:AE8"/>
    <mergeCell ref="B3:D3"/>
    <mergeCell ref="B4:D4"/>
    <mergeCell ref="M3:Q3"/>
    <mergeCell ref="E3:K3"/>
    <mergeCell ref="L7:L8"/>
    <mergeCell ref="J7:J8"/>
  </mergeCells>
  <phoneticPr fontId="2"/>
  <conditionalFormatting sqref="AG9:AG48">
    <cfRule type="cellIs" dxfId="1" priority="1" operator="equal">
      <formula>"不可"</formula>
    </cfRule>
    <cfRule type="cellIs" dxfId="0" priority="2" operator="equal">
      <formula>"可"</formula>
    </cfRule>
  </conditionalFormatting>
  <dataValidations count="2">
    <dataValidation type="list" allowBlank="1" showInputMessage="1" showErrorMessage="1" sqref="D9 D11 D13 D15 D17 D19 D21 D23 D25 D27 D29 D31 D33 D35 D37 D39 D41 D43 D45 D47">
      <formula1>$C$70:$C$85</formula1>
    </dataValidation>
    <dataValidation type="list" allowBlank="1" showInputMessage="1" showErrorMessage="1" sqref="D10 D12 D14 D16 D18 D20 D22 D24 D26 D28 D30 D32 D34 D36 D38 D40 D42 D44 D46 D48">
      <formula1>$D$70:$D$73</formula1>
    </dataValidation>
  </dataValidations>
  <printOptions horizontalCentered="1" verticalCentered="1"/>
  <pageMargins left="0.70866141732283472" right="0.70866141732283472" top="0.62992125984251968" bottom="0.19685039370078741" header="0.15748031496062992" footer="0.15748031496062992"/>
  <pageSetup paperSize="9" scale="6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5月</vt:lpstr>
      <vt:lpstr>6月</vt:lpstr>
      <vt:lpstr>7月</vt:lpstr>
      <vt:lpstr>集計表</vt:lpstr>
      <vt:lpstr>'5月'!Print_Area</vt:lpstr>
      <vt:lpstr>'6月'!Print_Area</vt:lpstr>
      <vt:lpstr>'7月'!Print_Area</vt:lpstr>
      <vt:lpstr>集計表!Print_Area</vt:lpstr>
    </vt:vector>
  </TitlesOfParts>
  <Company>雇用促進事業団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雇用促進事業団</dc:creator>
  <cp:lastModifiedBy>R0202-1xxx</cp:lastModifiedBy>
  <cp:lastPrinted>2023-05-30T06:17:35Z</cp:lastPrinted>
  <dcterms:created xsi:type="dcterms:W3CDTF">2001-08-03T01:37:48Z</dcterms:created>
  <dcterms:modified xsi:type="dcterms:W3CDTF">2023-10-23T01:36:55Z</dcterms:modified>
</cp:coreProperties>
</file>