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地球温暖化対策\◆05 予算\★R6年度\12_ホームページ\様式_HP公表用\起案用\HP掲載用\"/>
    </mc:Choice>
  </mc:AlternateContent>
  <bookViews>
    <workbookView xWindow="0" yWindow="0" windowWidth="23040" windowHeight="9096" tabRatio="799" activeTab="2"/>
  </bookViews>
  <sheets>
    <sheet name="様式3" sheetId="16" r:id="rId1"/>
    <sheet name="参考様式" sheetId="17" r:id="rId2"/>
    <sheet name="別紙1-1" sheetId="3" r:id="rId3"/>
    <sheet name="別紙1-2" sheetId="4" r:id="rId4"/>
    <sheet name="別紙2" sheetId="13" r:id="rId5"/>
    <sheet name="添付1" sheetId="10" r:id="rId6"/>
    <sheet name="添付2" sheetId="6" r:id="rId7"/>
    <sheet name="添付3" sheetId="7" r:id="rId8"/>
    <sheet name="添付4" sheetId="8" r:id="rId9"/>
    <sheet name="添付5（太陽光）" sheetId="9" r:id="rId10"/>
    <sheet name="添付5（蓄電池）" sheetId="11" r:id="rId11"/>
    <sheet name="集計用" sheetId="18" r:id="rId12"/>
  </sheets>
  <definedNames>
    <definedName name="_xlnm.Print_Area" localSheetId="1">参考様式!$A$1:$Z$32</definedName>
    <definedName name="_xlnm.Print_Area" localSheetId="5">添付1!$A$1:$H$29</definedName>
    <definedName name="_xlnm.Print_Area" localSheetId="6">添付2!$A$1:$M$33</definedName>
    <definedName name="_xlnm.Print_Area" localSheetId="7">添付3!$A$1:$H$38</definedName>
    <definedName name="_xlnm.Print_Area" localSheetId="8">添付4!$A$1:$I$37</definedName>
    <definedName name="_xlnm.Print_Area" localSheetId="9">'添付5（太陽光）'!$A$1:$K$64</definedName>
    <definedName name="_xlnm.Print_Area" localSheetId="10">'添付5（蓄電池）'!$A$1:$K$64</definedName>
    <definedName name="_xlnm.Print_Area" localSheetId="2">'別紙1-1'!$A$1:$Z$22</definedName>
    <definedName name="_xlnm.Print_Area" localSheetId="3">'別紙1-2'!$A$1:$Z$35</definedName>
    <definedName name="_xlnm.Print_Area" localSheetId="4">別紙2!$A$1:$AB$24</definedName>
    <definedName name="_xlnm.Print_Area" localSheetId="0">様式3!$A$1:$Z$41</definedName>
  </definedNames>
  <calcPr calcId="162913"/>
</workbook>
</file>

<file path=xl/calcChain.xml><?xml version="1.0" encoding="utf-8"?>
<calcChain xmlns="http://schemas.openxmlformats.org/spreadsheetml/2006/main">
  <c r="Q2" i="18" l="1"/>
  <c r="N2" i="18"/>
  <c r="Y2" i="18" l="1"/>
  <c r="V2" i="18" l="1"/>
  <c r="S2" i="18"/>
  <c r="R2" i="18" l="1"/>
  <c r="P2" i="18"/>
  <c r="O2" i="18"/>
  <c r="M2" i="18"/>
  <c r="L2" i="18"/>
  <c r="K2" i="18"/>
  <c r="J2" i="18"/>
  <c r="I2" i="18"/>
  <c r="H2" i="18"/>
  <c r="G2" i="18"/>
  <c r="F2" i="18"/>
  <c r="D4" i="10"/>
  <c r="D3" i="10"/>
  <c r="E22" i="8" l="1"/>
  <c r="F22" i="8"/>
  <c r="D22" i="8"/>
  <c r="K7" i="6" l="1"/>
  <c r="M8" i="4" l="1"/>
  <c r="M7" i="4"/>
  <c r="H8" i="4"/>
  <c r="H7" i="4"/>
  <c r="K24" i="6"/>
  <c r="K25" i="6"/>
  <c r="R8" i="4" s="1"/>
  <c r="K11" i="6"/>
  <c r="K10" i="6"/>
  <c r="K6" i="6"/>
  <c r="K8" i="6"/>
  <c r="D25" i="6" l="1"/>
  <c r="G21" i="6"/>
  <c r="D8" i="6"/>
  <c r="R7" i="4"/>
  <c r="I22" i="17" l="1"/>
  <c r="X7" i="4"/>
  <c r="C4" i="8" s="1"/>
  <c r="K9" i="6"/>
  <c r="D11" i="6" s="1"/>
  <c r="I23" i="17" l="1"/>
  <c r="X2" i="18" s="1"/>
  <c r="W2" i="18"/>
  <c r="G3" i="6"/>
  <c r="K21" i="6" s="1"/>
  <c r="M4" i="4"/>
  <c r="R5" i="4"/>
  <c r="H6" i="4"/>
  <c r="M5" i="4"/>
  <c r="R6" i="4"/>
  <c r="H4" i="4"/>
  <c r="H5" i="4"/>
  <c r="M6" i="4"/>
  <c r="R4" i="4"/>
  <c r="J35" i="4"/>
  <c r="J33" i="4"/>
  <c r="D8" i="11" l="1"/>
  <c r="D5" i="11" s="1"/>
  <c r="I20" i="17"/>
  <c r="C4" i="7"/>
  <c r="E4" i="8" s="1"/>
  <c r="E6" i="8" s="1"/>
  <c r="X4" i="4"/>
  <c r="I21" i="17" l="1"/>
  <c r="U2" i="18" s="1"/>
  <c r="T2" i="18"/>
  <c r="U25" i="4"/>
  <c r="F25" i="4" s="1"/>
  <c r="D8" i="9"/>
  <c r="D5" i="9" s="1"/>
  <c r="E8" i="8"/>
  <c r="U27" i="4" l="1"/>
  <c r="F27" i="4" s="1"/>
  <c r="G16" i="8"/>
  <c r="G17" i="8"/>
  <c r="G18" i="8"/>
  <c r="G19" i="8"/>
  <c r="G20" i="8"/>
  <c r="G21" i="8"/>
  <c r="H55" i="11"/>
  <c r="H54" i="11"/>
  <c r="H53" i="11"/>
  <c r="H52" i="11"/>
  <c r="H51" i="11"/>
  <c r="H50" i="11"/>
  <c r="H49" i="11"/>
  <c r="H48" i="11"/>
  <c r="H47" i="11"/>
  <c r="H46" i="11"/>
  <c r="H45" i="11"/>
  <c r="H44" i="11"/>
  <c r="H43" i="11"/>
  <c r="H42" i="11"/>
  <c r="H41" i="11"/>
  <c r="H40" i="11"/>
  <c r="H39" i="11"/>
  <c r="H38" i="11"/>
  <c r="H37" i="11"/>
  <c r="H36" i="11"/>
  <c r="H34" i="11"/>
  <c r="H33" i="11"/>
  <c r="H32" i="11"/>
  <c r="H31" i="11"/>
  <c r="H30" i="11"/>
  <c r="H29" i="11"/>
  <c r="H28" i="11"/>
  <c r="H27" i="11"/>
  <c r="H26" i="11"/>
  <c r="H25" i="11"/>
  <c r="H24" i="11"/>
  <c r="H23" i="11"/>
  <c r="H22" i="11"/>
  <c r="H21" i="11"/>
  <c r="H20" i="11"/>
  <c r="H19" i="11"/>
  <c r="H18" i="11"/>
  <c r="H17" i="11"/>
  <c r="H16" i="11"/>
  <c r="H15" i="11"/>
  <c r="H13" i="11"/>
  <c r="H12" i="11"/>
  <c r="H11" i="11"/>
  <c r="H55" i="9"/>
  <c r="H54" i="9"/>
  <c r="H53" i="9"/>
  <c r="H52" i="9"/>
  <c r="H51" i="9"/>
  <c r="H50" i="9"/>
  <c r="H49" i="9"/>
  <c r="H48" i="9"/>
  <c r="H47" i="9"/>
  <c r="H46" i="9"/>
  <c r="H45" i="9"/>
  <c r="H44" i="9"/>
  <c r="H43" i="9"/>
  <c r="H42" i="9"/>
  <c r="H41" i="9"/>
  <c r="H40" i="9"/>
  <c r="H39" i="9"/>
  <c r="H38" i="9"/>
  <c r="H37" i="9"/>
  <c r="H36" i="9"/>
  <c r="H34" i="9"/>
  <c r="H33" i="9"/>
  <c r="H32" i="9"/>
  <c r="H31" i="9"/>
  <c r="H30" i="9"/>
  <c r="H29" i="9"/>
  <c r="H28" i="9"/>
  <c r="H27" i="9"/>
  <c r="H26" i="9"/>
  <c r="H25" i="9"/>
  <c r="H24" i="9"/>
  <c r="H23" i="9"/>
  <c r="H22" i="9"/>
  <c r="H21" i="9"/>
  <c r="H20" i="9"/>
  <c r="H19" i="9"/>
  <c r="H18" i="9"/>
  <c r="H17" i="9"/>
  <c r="H16" i="9"/>
  <c r="H15" i="9"/>
  <c r="H13" i="9"/>
  <c r="H12" i="9"/>
  <c r="H11" i="9"/>
  <c r="C8" i="7"/>
  <c r="H14" i="11" l="1"/>
  <c r="F15" i="4" s="1"/>
  <c r="G22" i="8"/>
  <c r="H35" i="11"/>
  <c r="K15" i="4" s="1"/>
  <c r="C33" i="7"/>
  <c r="J34" i="4"/>
  <c r="H56" i="11"/>
  <c r="P15" i="4" s="1"/>
  <c r="H56" i="9"/>
  <c r="P14" i="4" s="1"/>
  <c r="H35" i="9"/>
  <c r="K14" i="4" s="1"/>
  <c r="H14" i="9"/>
  <c r="F14" i="4" s="1"/>
  <c r="C31" i="7"/>
  <c r="H57" i="11" l="1"/>
  <c r="H58" i="11" s="1"/>
  <c r="H59" i="11" s="1"/>
  <c r="U15" i="4"/>
  <c r="F28" i="4" s="1"/>
  <c r="K16" i="4"/>
  <c r="P16" i="4"/>
  <c r="U14" i="4"/>
  <c r="F26" i="4" s="1"/>
  <c r="F16" i="4"/>
  <c r="D6" i="11"/>
  <c r="D3" i="11" s="1"/>
  <c r="H57" i="9"/>
  <c r="I26" i="17" s="1"/>
  <c r="I28" i="17" l="1"/>
  <c r="I29" i="17" s="1"/>
  <c r="F29" i="4"/>
  <c r="I27" i="17"/>
  <c r="I24" i="17"/>
  <c r="U16" i="4"/>
  <c r="D6" i="9"/>
  <c r="D3" i="9" s="1"/>
  <c r="H58" i="9"/>
  <c r="H59" i="9" s="1"/>
  <c r="I25" i="17" l="1"/>
  <c r="AA2" i="18" s="1"/>
  <c r="Z2" i="18"/>
  <c r="E9" i="8"/>
  <c r="I30" i="17"/>
  <c r="P28" i="4" l="1"/>
  <c r="P27" i="4"/>
  <c r="P26" i="4"/>
  <c r="P25" i="4"/>
</calcChain>
</file>

<file path=xl/sharedStrings.xml><?xml version="1.0" encoding="utf-8"?>
<sst xmlns="http://schemas.openxmlformats.org/spreadsheetml/2006/main" count="850" uniqueCount="433">
  <si>
    <t>茨城県知事　殿</t>
  </si>
  <si>
    <t>　　　　　　　　　　</t>
    <phoneticPr fontId="21"/>
  </si>
  <si>
    <t>氏名又は名称　</t>
    <phoneticPr fontId="21"/>
  </si>
  <si>
    <t>申請者住所</t>
    <phoneticPr fontId="21"/>
  </si>
  <si>
    <t>（共同申請者）</t>
    <phoneticPr fontId="21"/>
  </si>
  <si>
    <t>日</t>
    <rPh sb="0" eb="1">
      <t>ニチ</t>
    </rPh>
    <phoneticPr fontId="21"/>
  </si>
  <si>
    <t>月</t>
    <rPh sb="0" eb="1">
      <t>ゲツ</t>
    </rPh>
    <phoneticPr fontId="21"/>
  </si>
  <si>
    <t>令和</t>
    <rPh sb="0" eb="2">
      <t>レイワ</t>
    </rPh>
    <phoneticPr fontId="21"/>
  </si>
  <si>
    <t>円</t>
    <rPh sb="0" eb="1">
      <t>エン</t>
    </rPh>
    <phoneticPr fontId="21"/>
  </si>
  <si>
    <t>年</t>
    <rPh sb="0" eb="1">
      <t>ネン</t>
    </rPh>
    <phoneticPr fontId="21"/>
  </si>
  <si>
    <t>-</t>
    <phoneticPr fontId="21"/>
  </si>
  <si>
    <t>事業計画書</t>
  </si>
  <si>
    <t>１　補助対象事業</t>
  </si>
  <si>
    <t>補助対象設備</t>
  </si>
  <si>
    <t>※　該当する場合、□にチェック（又は■に反転）を入れてください。</t>
  </si>
  <si>
    <t>２　補助対象設備の設置場所</t>
  </si>
  <si>
    <t>設置場所の名称</t>
  </si>
  <si>
    <t>土地所有者</t>
  </si>
  <si>
    <t>建物所有者</t>
  </si>
  <si>
    <t>３　補助対象者</t>
  </si>
  <si>
    <t>自家消費型太陽光発電設備</t>
    <phoneticPr fontId="21"/>
  </si>
  <si>
    <t>蓄電池</t>
  </si>
  <si>
    <t>蓄電池</t>
    <rPh sb="0" eb="3">
      <t>チクデンチ</t>
    </rPh>
    <phoneticPr fontId="21"/>
  </si>
  <si>
    <t>中古品の設置、修繕その他これらに類するものに該当しない。</t>
    <phoneticPr fontId="21"/>
  </si>
  <si>
    <t>予備品の設置、その他これらに類するものに該当しない。</t>
    <phoneticPr fontId="21"/>
  </si>
  <si>
    <t>技術開発、実証事業その他これらに類するものに該当しない。</t>
    <phoneticPr fontId="21"/>
  </si>
  <si>
    <t>新型コロナウイルス感染症対応地方創生臨時交付金制度要綱別表で定める事業以外の国の補助金又は助成金、その他本補助金と併せて受給することができない補助金等を受給していない。</t>
    <phoneticPr fontId="21"/>
  </si>
  <si>
    <t>設置工事に着手していない。</t>
    <phoneticPr fontId="21"/>
  </si>
  <si>
    <t>次に掲げる全ての要件を満たしている。</t>
    <phoneticPr fontId="21"/>
  </si>
  <si>
    <t>産業
分類</t>
    <rPh sb="0" eb="2">
      <t>サンギョウ</t>
    </rPh>
    <rPh sb="3" eb="5">
      <t>ブンルイ</t>
    </rPh>
    <phoneticPr fontId="21"/>
  </si>
  <si>
    <t>導入設備の概要</t>
  </si>
  <si>
    <t>設備の種類</t>
  </si>
  <si>
    <t>型　　式</t>
  </si>
  <si>
    <t>経費の内訳</t>
  </si>
  <si>
    <t>合　計</t>
  </si>
  <si>
    <t>※　原則、金額は税抜で記入してください。</t>
  </si>
  <si>
    <t>金額（円）</t>
  </si>
  <si>
    <t>算出方法</t>
  </si>
  <si>
    <t>補助対象経費の２分の１</t>
  </si>
  <si>
    <t>※　算出方法ごとに金額を記入し、いずれか低い額の□にチェック（又は■に反転）を入れてください。合計にはチェックを入れた額を足した額を記入してください。</t>
  </si>
  <si>
    <t>年間の想定発電量（kWh）</t>
  </si>
  <si>
    <t>年間の想定消費電力量（kWh）</t>
  </si>
  <si>
    <t>年間の想定売電量（kWh）</t>
  </si>
  <si>
    <t>kWh</t>
    <phoneticPr fontId="21"/>
  </si>
  <si>
    <t>kW</t>
    <phoneticPr fontId="21"/>
  </si>
  <si>
    <t>発電出力</t>
    <rPh sb="0" eb="4">
      <t>ハツデンシュツリョク</t>
    </rPh>
    <phoneticPr fontId="21"/>
  </si>
  <si>
    <t>―</t>
  </si>
  <si>
    <t>添付１</t>
    <phoneticPr fontId="21"/>
  </si>
  <si>
    <t>←</t>
    <phoneticPr fontId="21"/>
  </si>
  <si>
    <t>共同申請者</t>
    <rPh sb="0" eb="2">
      <t>キョウドウ</t>
    </rPh>
    <rPh sb="2" eb="5">
      <t>シンセイシャ</t>
    </rPh>
    <phoneticPr fontId="21"/>
  </si>
  <si>
    <t>共同申請者がいない場合は空欄で可</t>
    <rPh sb="0" eb="5">
      <t>キョウドウシンセイシャ</t>
    </rPh>
    <rPh sb="9" eb="11">
      <t>バアイ</t>
    </rPh>
    <rPh sb="12" eb="14">
      <t>クウラン</t>
    </rPh>
    <rPh sb="15" eb="16">
      <t>カ</t>
    </rPh>
    <phoneticPr fontId="21"/>
  </si>
  <si>
    <t>番号</t>
  </si>
  <si>
    <t>様式</t>
  </si>
  <si>
    <t>形式</t>
  </si>
  <si>
    <t>チェック</t>
    <phoneticPr fontId="21"/>
  </si>
  <si>
    <t>備考</t>
  </si>
  <si>
    <t>01</t>
    <phoneticPr fontId="21"/>
  </si>
  <si>
    <t>チェックリスト</t>
  </si>
  <si>
    <t>添付1</t>
  </si>
  <si>
    <t>Excel</t>
  </si>
  <si>
    <t>02</t>
    <phoneticPr fontId="21"/>
  </si>
  <si>
    <t>申請者の登記事項証明書（法人）、住民票等（個人）の原本又は写し</t>
  </si>
  <si>
    <t>PDF</t>
    <phoneticPr fontId="21"/>
  </si>
  <si>
    <t>※共同申請者がいる場合は共同申請者分も添付</t>
    <rPh sb="1" eb="6">
      <t>キョウドウシンセイシャ</t>
    </rPh>
    <rPh sb="9" eb="11">
      <t>バアイ</t>
    </rPh>
    <rPh sb="12" eb="18">
      <t>キョウドウシンセイシャブン</t>
    </rPh>
    <rPh sb="19" eb="21">
      <t>テンプ</t>
    </rPh>
    <phoneticPr fontId="21"/>
  </si>
  <si>
    <t>03</t>
    <phoneticPr fontId="21"/>
  </si>
  <si>
    <t>土地又は建物の登記事項証明書の原本又は写し</t>
  </si>
  <si>
    <t>04</t>
  </si>
  <si>
    <t>設備装置の一覧表</t>
  </si>
  <si>
    <t>添付2</t>
    <phoneticPr fontId="21"/>
  </si>
  <si>
    <t>05</t>
  </si>
  <si>
    <t>補助対象設備の図面</t>
    <phoneticPr fontId="21"/>
  </si>
  <si>
    <t>06</t>
  </si>
  <si>
    <t>仕様書</t>
  </si>
  <si>
    <t>07</t>
  </si>
  <si>
    <t>発電出力の根拠資料</t>
    <rPh sb="0" eb="4">
      <t>ハツデンシュツリョク</t>
    </rPh>
    <rPh sb="5" eb="9">
      <t>コンキョシリョウ</t>
    </rPh>
    <phoneticPr fontId="21"/>
  </si>
  <si>
    <t>添付3</t>
    <phoneticPr fontId="21"/>
  </si>
  <si>
    <t>08</t>
  </si>
  <si>
    <t>年間想定発電量の根拠資料</t>
    <rPh sb="0" eb="7">
      <t>ネンカンソウテイハツデンリョウ</t>
    </rPh>
    <rPh sb="8" eb="12">
      <t>コンキョシリョウ</t>
    </rPh>
    <phoneticPr fontId="21"/>
  </si>
  <si>
    <t>PDF等</t>
    <rPh sb="3" eb="4">
      <t>トウ</t>
    </rPh>
    <phoneticPr fontId="21"/>
  </si>
  <si>
    <t>09</t>
  </si>
  <si>
    <t>対象施設の年間消費電力量の根拠資料</t>
  </si>
  <si>
    <t>蓄電容量の根拠資料</t>
    <rPh sb="0" eb="4">
      <t>チクデンヨウリョウ</t>
    </rPh>
    <rPh sb="5" eb="9">
      <t>コンキョシリョウ</t>
    </rPh>
    <phoneticPr fontId="21"/>
  </si>
  <si>
    <t>添付4</t>
    <rPh sb="0" eb="2">
      <t>テンプ</t>
    </rPh>
    <phoneticPr fontId="21"/>
  </si>
  <si>
    <t>設置場所の写真</t>
  </si>
  <si>
    <t>―</t>
    <phoneticPr fontId="21"/>
  </si>
  <si>
    <t>経費内訳書</t>
  </si>
  <si>
    <t>添付5</t>
    <phoneticPr fontId="21"/>
  </si>
  <si>
    <t>・以下の場合は、根拠資料を追加添付
【他の補助金等を併用する場合】
【利益等排除が必要な場合】
【補助対象経費に消費税等相当額を含む場合】</t>
    <rPh sb="1" eb="3">
      <t>イカ</t>
    </rPh>
    <rPh sb="4" eb="6">
      <t>バアイ</t>
    </rPh>
    <rPh sb="8" eb="10">
      <t>コンキョ</t>
    </rPh>
    <rPh sb="10" eb="12">
      <t>シリョウ</t>
    </rPh>
    <rPh sb="13" eb="15">
      <t>ツイカ</t>
    </rPh>
    <rPh sb="15" eb="17">
      <t>テンプ</t>
    </rPh>
    <rPh sb="19" eb="20">
      <t>タ</t>
    </rPh>
    <rPh sb="21" eb="25">
      <t>ホジョキントウ</t>
    </rPh>
    <rPh sb="26" eb="28">
      <t>ヘイヨウ</t>
    </rPh>
    <rPh sb="30" eb="32">
      <t>バアイ</t>
    </rPh>
    <rPh sb="49" eb="55">
      <t>ホジョタイショウケイヒ</t>
    </rPh>
    <rPh sb="56" eb="63">
      <t>ショウヒゼイトウソウトウガク</t>
    </rPh>
    <rPh sb="64" eb="65">
      <t>フク</t>
    </rPh>
    <rPh sb="66" eb="68">
      <t>バアイ</t>
    </rPh>
    <phoneticPr fontId="21"/>
  </si>
  <si>
    <t>見積書の写し</t>
  </si>
  <si>
    <t>リース等の契約書（案）及び料金計算書</t>
  </si>
  <si>
    <t>【リース等事業者の場合】に添付</t>
    <rPh sb="13" eb="15">
      <t>テンプ</t>
    </rPh>
    <phoneticPr fontId="21"/>
  </si>
  <si>
    <t>納税証明書の原本又は写し</t>
  </si>
  <si>
    <t>※共同申請者がいる場合は共同申請者分も添付</t>
    <phoneticPr fontId="21"/>
  </si>
  <si>
    <t>共同申請の同意書</t>
    <rPh sb="0" eb="4">
      <t>キョウドウシンセイ</t>
    </rPh>
    <rPh sb="5" eb="8">
      <t>ドウイショ</t>
    </rPh>
    <phoneticPr fontId="21"/>
  </si>
  <si>
    <t>添付6</t>
    <rPh sb="0" eb="2">
      <t>テンプ</t>
    </rPh>
    <phoneticPr fontId="21"/>
  </si>
  <si>
    <t>【共同申請者がいる場合】に添付</t>
    <rPh sb="1" eb="6">
      <t>キョウドウシンセイシャ</t>
    </rPh>
    <phoneticPr fontId="21"/>
  </si>
  <si>
    <t>設備設置の同意書</t>
  </si>
  <si>
    <t>添付7</t>
    <phoneticPr fontId="21"/>
  </si>
  <si>
    <t>【補助対象設備の設置場所の所有者が申請者（リース等使用者）と異なる場合】に添付</t>
    <rPh sb="1" eb="7">
      <t>ホジョタイショウセツビ</t>
    </rPh>
    <rPh sb="8" eb="12">
      <t>セッチバショ</t>
    </rPh>
    <rPh sb="17" eb="20">
      <t>シンセイシャ</t>
    </rPh>
    <rPh sb="37" eb="39">
      <t>テンプ</t>
    </rPh>
    <phoneticPr fontId="21"/>
  </si>
  <si>
    <t>その他知事が必要と認める書類</t>
    <rPh sb="2" eb="5">
      <t>タチジ</t>
    </rPh>
    <phoneticPr fontId="21"/>
  </si>
  <si>
    <t>【別途指示があった場合のみ】</t>
    <rPh sb="1" eb="3">
      <t>ベット</t>
    </rPh>
    <rPh sb="3" eb="5">
      <t>シジ</t>
    </rPh>
    <rPh sb="9" eb="11">
      <t>バアイ</t>
    </rPh>
    <phoneticPr fontId="21"/>
  </si>
  <si>
    <t>※　電子メールで提出する場合は、「形式」欄のファイル形式としてください。</t>
    <rPh sb="2" eb="4">
      <t>デンシ</t>
    </rPh>
    <rPh sb="8" eb="10">
      <t>テイシュツ</t>
    </rPh>
    <rPh sb="12" eb="14">
      <t>バアイ</t>
    </rPh>
    <rPh sb="17" eb="19">
      <t>ケイシキ</t>
    </rPh>
    <rPh sb="20" eb="21">
      <t>ラン</t>
    </rPh>
    <rPh sb="26" eb="28">
      <t>ケイシキ</t>
    </rPh>
    <phoneticPr fontId="21"/>
  </si>
  <si>
    <t>Excel</t>
    <phoneticPr fontId="21"/>
  </si>
  <si>
    <t>添付２</t>
    <phoneticPr fontId="21"/>
  </si>
  <si>
    <t>　設備装置の一覧表</t>
    <rPh sb="1" eb="5">
      <t>セツビソウチ</t>
    </rPh>
    <rPh sb="6" eb="9">
      <t>イチランヒョウ</t>
    </rPh>
    <phoneticPr fontId="21"/>
  </si>
  <si>
    <t>交付申請書と実績報告書で様式は共通です</t>
    <rPh sb="0" eb="5">
      <t>コウフシンセイショ</t>
    </rPh>
    <rPh sb="6" eb="11">
      <t>ジッセキホウコクショ</t>
    </rPh>
    <rPh sb="12" eb="14">
      <t>ヨウシキ</t>
    </rPh>
    <rPh sb="15" eb="17">
      <t>キョウツウ</t>
    </rPh>
    <phoneticPr fontId="21"/>
  </si>
  <si>
    <t>設備名称</t>
    <rPh sb="0" eb="4">
      <t>セツビメイショウ</t>
    </rPh>
    <phoneticPr fontId="21"/>
  </si>
  <si>
    <t>メーカー名</t>
    <rPh sb="4" eb="5">
      <t>メイ</t>
    </rPh>
    <phoneticPr fontId="21"/>
  </si>
  <si>
    <t>型式</t>
    <rPh sb="0" eb="2">
      <t>カタシキ</t>
    </rPh>
    <phoneticPr fontId="21"/>
  </si>
  <si>
    <t>仕様</t>
    <rPh sb="0" eb="2">
      <t>シヨウ</t>
    </rPh>
    <phoneticPr fontId="21"/>
  </si>
  <si>
    <t>数量</t>
    <rPh sb="0" eb="2">
      <t>スウリョウ</t>
    </rPh>
    <phoneticPr fontId="21"/>
  </si>
  <si>
    <t>備考</t>
    <rPh sb="0" eb="2">
      <t>ビコウ</t>
    </rPh>
    <phoneticPr fontId="21"/>
  </si>
  <si>
    <t>その他は、仕様書等から、構造、方式、素材等を適宜記入してください</t>
    <rPh sb="2" eb="3">
      <t>タ</t>
    </rPh>
    <rPh sb="5" eb="8">
      <t>シヨウショ</t>
    </rPh>
    <rPh sb="8" eb="9">
      <t>トウ</t>
    </rPh>
    <rPh sb="12" eb="14">
      <t>コウゾウ</t>
    </rPh>
    <rPh sb="15" eb="17">
      <t>ホウシキ</t>
    </rPh>
    <rPh sb="18" eb="21">
      <t>ソザイトウ</t>
    </rPh>
    <rPh sb="22" eb="24">
      <t>テキギ</t>
    </rPh>
    <rPh sb="24" eb="26">
      <t>キニュウ</t>
    </rPh>
    <phoneticPr fontId="21"/>
  </si>
  <si>
    <t>※　「設備装置の一覧表」「補助対象設備の図面」「仕様書」「見積書」「経費内訳書」と突合できるように、適宜付番してください。</t>
    <rPh sb="3" eb="7">
      <t>セツビソウチ</t>
    </rPh>
    <rPh sb="8" eb="11">
      <t>イチランヒョウ</t>
    </rPh>
    <rPh sb="13" eb="15">
      <t>ホジョ</t>
    </rPh>
    <rPh sb="15" eb="17">
      <t>タイショウ</t>
    </rPh>
    <rPh sb="17" eb="19">
      <t>セツビ</t>
    </rPh>
    <rPh sb="20" eb="22">
      <t>ズメン</t>
    </rPh>
    <rPh sb="24" eb="27">
      <t>シヨウショ</t>
    </rPh>
    <rPh sb="29" eb="32">
      <t>ミツモリショ</t>
    </rPh>
    <rPh sb="34" eb="39">
      <t>ケイヒウチワケショ</t>
    </rPh>
    <rPh sb="41" eb="43">
      <t>トツゴウ</t>
    </rPh>
    <rPh sb="50" eb="52">
      <t>テキギ</t>
    </rPh>
    <rPh sb="52" eb="54">
      <t>フバン</t>
    </rPh>
    <phoneticPr fontId="21"/>
  </si>
  <si>
    <t>添付３</t>
    <phoneticPr fontId="21"/>
  </si>
  <si>
    <t>　発電出力の根拠資料</t>
    <rPh sb="1" eb="5">
      <t>ハツデンシュツリョク</t>
    </rPh>
    <rPh sb="6" eb="10">
      <t>コンキョシリョウ</t>
    </rPh>
    <phoneticPr fontId="21"/>
  </si>
  <si>
    <t>本様式によらない任意様式のでの提出も可</t>
    <rPh sb="0" eb="3">
      <t>ホンヨウシキ</t>
    </rPh>
    <rPh sb="8" eb="12">
      <t>ニンイヨウシキ</t>
    </rPh>
    <rPh sb="15" eb="17">
      <t>テイシュツ</t>
    </rPh>
    <rPh sb="18" eb="19">
      <t>カ</t>
    </rPh>
    <phoneticPr fontId="21"/>
  </si>
  <si>
    <t>発電出力（kW）</t>
    <rPh sb="0" eb="4">
      <t>ハツデンシュツリョク</t>
    </rPh>
    <phoneticPr fontId="21"/>
  </si>
  <si>
    <t>（１）事業所の想定消費電力量</t>
    <rPh sb="3" eb="6">
      <t>ジギョウショ</t>
    </rPh>
    <rPh sb="7" eb="9">
      <t>ソウテイ</t>
    </rPh>
    <rPh sb="9" eb="14">
      <t>ショウヒデンリョクリョウ</t>
    </rPh>
    <phoneticPr fontId="21"/>
  </si>
  <si>
    <t>年間の想定消費電力量（kWh/年）</t>
    <rPh sb="0" eb="2">
      <t>ネンカン</t>
    </rPh>
    <rPh sb="5" eb="10">
      <t>ショウヒデンリョクリョウ</t>
    </rPh>
    <phoneticPr fontId="21"/>
  </si>
  <si>
    <t>kWh/年</t>
    <rPh sb="4" eb="5">
      <t>ネン</t>
    </rPh>
    <phoneticPr fontId="21"/>
  </si>
  <si>
    <t>・・・</t>
    <phoneticPr fontId="21"/>
  </si>
  <si>
    <t>Ａ</t>
    <phoneticPr fontId="21"/>
  </si>
  <si>
    <t>水色のセルは自動計算のため入力不要です</t>
    <rPh sb="0" eb="2">
      <t>ミズイロ</t>
    </rPh>
    <rPh sb="6" eb="10">
      <t>ジドウケイサン</t>
    </rPh>
    <rPh sb="13" eb="17">
      <t>ニュウリョクフヨウ</t>
    </rPh>
    <phoneticPr fontId="21"/>
  </si>
  <si>
    <t>月別の想定消費電力量（kWh/月）</t>
    <rPh sb="0" eb="2">
      <t>ツキベツ</t>
    </rPh>
    <rPh sb="5" eb="10">
      <t>ショウヒデンリョクリョウ</t>
    </rPh>
    <phoneticPr fontId="21"/>
  </si>
  <si>
    <t>4月</t>
    <rPh sb="1" eb="2">
      <t>ガツ</t>
    </rPh>
    <phoneticPr fontId="21"/>
  </si>
  <si>
    <t>kWh/月</t>
    <phoneticPr fontId="21"/>
  </si>
  <si>
    <t>例えば、直近の消費電力量が記載された書類がR4年7月の場合は、R3年8月からR4年7月について記入してください</t>
    <rPh sb="0" eb="1">
      <t>タト</t>
    </rPh>
    <rPh sb="4" eb="6">
      <t>チョッキン</t>
    </rPh>
    <rPh sb="7" eb="9">
      <t>ショウヒ</t>
    </rPh>
    <rPh sb="9" eb="11">
      <t>デンリョク</t>
    </rPh>
    <rPh sb="11" eb="12">
      <t>リョウ</t>
    </rPh>
    <rPh sb="13" eb="15">
      <t>キサイ</t>
    </rPh>
    <rPh sb="18" eb="20">
      <t>ショルイ</t>
    </rPh>
    <rPh sb="23" eb="24">
      <t>ネン</t>
    </rPh>
    <rPh sb="25" eb="26">
      <t>ガツ</t>
    </rPh>
    <rPh sb="27" eb="29">
      <t>バアイ</t>
    </rPh>
    <rPh sb="33" eb="34">
      <t>ネン</t>
    </rPh>
    <rPh sb="35" eb="36">
      <t>ガツ</t>
    </rPh>
    <rPh sb="40" eb="41">
      <t>ネン</t>
    </rPh>
    <rPh sb="42" eb="43">
      <t>ガツ</t>
    </rPh>
    <rPh sb="47" eb="49">
      <t>キニュウ</t>
    </rPh>
    <phoneticPr fontId="21"/>
  </si>
  <si>
    <t>5月</t>
    <rPh sb="1" eb="2">
      <t>ガツ</t>
    </rPh>
    <phoneticPr fontId="21"/>
  </si>
  <si>
    <t>6月</t>
    <rPh sb="1" eb="2">
      <t>ガツ</t>
    </rPh>
    <phoneticPr fontId="21"/>
  </si>
  <si>
    <t>7月</t>
    <rPh sb="1" eb="2">
      <t>ガツ</t>
    </rPh>
    <phoneticPr fontId="21"/>
  </si>
  <si>
    <t>8月</t>
    <rPh sb="1" eb="2">
      <t>ガツ</t>
    </rPh>
    <phoneticPr fontId="21"/>
  </si>
  <si>
    <t>9月</t>
    <rPh sb="1" eb="2">
      <t>ガツ</t>
    </rPh>
    <phoneticPr fontId="21"/>
  </si>
  <si>
    <t>10月</t>
    <rPh sb="2" eb="3">
      <t>ガツ</t>
    </rPh>
    <phoneticPr fontId="21"/>
  </si>
  <si>
    <t>11月</t>
    <rPh sb="2" eb="3">
      <t>ガツ</t>
    </rPh>
    <phoneticPr fontId="21"/>
  </si>
  <si>
    <t>12月</t>
    <rPh sb="2" eb="3">
      <t>ガツ</t>
    </rPh>
    <phoneticPr fontId="21"/>
  </si>
  <si>
    <t>1月</t>
    <rPh sb="1" eb="2">
      <t>ガツ</t>
    </rPh>
    <phoneticPr fontId="21"/>
  </si>
  <si>
    <t>2月</t>
    <rPh sb="1" eb="2">
      <t>ガツ</t>
    </rPh>
    <phoneticPr fontId="21"/>
  </si>
  <si>
    <t>3月</t>
    <rPh sb="1" eb="2">
      <t>ガツ</t>
    </rPh>
    <phoneticPr fontId="21"/>
  </si>
  <si>
    <t>（２）自家消費型太陽光発電設備の年間の想定発電量</t>
    <rPh sb="3" eb="15">
      <t>ジカショウヒガタタイヨウコウハツデンセツビ</t>
    </rPh>
    <rPh sb="16" eb="18">
      <t>ネンカン</t>
    </rPh>
    <rPh sb="19" eb="21">
      <t>ソウテイ</t>
    </rPh>
    <rPh sb="21" eb="24">
      <t>ハツデンリョウ</t>
    </rPh>
    <phoneticPr fontId="21"/>
  </si>
  <si>
    <t>Ｂ</t>
    <phoneticPr fontId="21"/>
  </si>
  <si>
    <t>（３）想定自家消費電力量</t>
    <rPh sb="3" eb="5">
      <t>ソウテイ</t>
    </rPh>
    <rPh sb="5" eb="9">
      <t>ジカショウヒ</t>
    </rPh>
    <rPh sb="9" eb="12">
      <t>デンリョクリョウ</t>
    </rPh>
    <phoneticPr fontId="21"/>
  </si>
  <si>
    <t>（４）想定消費電力量と想定発電量の差</t>
    <rPh sb="3" eb="10">
      <t>ソウテイショウヒデンリョクリョウ</t>
    </rPh>
    <rPh sb="11" eb="13">
      <t>ソウテイ</t>
    </rPh>
    <rPh sb="13" eb="16">
      <t>ハツデンリョウ</t>
    </rPh>
    <rPh sb="17" eb="18">
      <t>サ</t>
    </rPh>
    <phoneticPr fontId="21"/>
  </si>
  <si>
    <t>C＝Ａ－Ｂ</t>
    <phoneticPr fontId="21"/>
  </si>
  <si>
    <t>【補助対象設備の要件】</t>
    <rPh sb="1" eb="7">
      <t>ホジョタイショウセツビ</t>
    </rPh>
    <rPh sb="8" eb="10">
      <t>ヨウケン</t>
    </rPh>
    <phoneticPr fontId="21"/>
  </si>
  <si>
    <t>（５）想定売電量</t>
    <rPh sb="3" eb="5">
      <t>ソウテイ</t>
    </rPh>
    <rPh sb="5" eb="8">
      <t>バイデンリョウ</t>
    </rPh>
    <phoneticPr fontId="21"/>
  </si>
  <si>
    <t>添付４</t>
    <phoneticPr fontId="21"/>
  </si>
  <si>
    <t>　蓄電容量の根拠資料</t>
    <rPh sb="1" eb="3">
      <t>チクデン</t>
    </rPh>
    <rPh sb="3" eb="5">
      <t>ヨウリョウ</t>
    </rPh>
    <rPh sb="6" eb="10">
      <t>コンキョシリョウ</t>
    </rPh>
    <phoneticPr fontId="21"/>
  </si>
  <si>
    <t>蓄電容量（kWh）</t>
    <rPh sb="0" eb="4">
      <t>チクデンヨウリョウ</t>
    </rPh>
    <phoneticPr fontId="21"/>
  </si>
  <si>
    <t>１事業所内に複数の系統がある場合は、系統ごとに作成してください</t>
    <rPh sb="1" eb="5">
      <t>ジギョウショナイ</t>
    </rPh>
    <rPh sb="6" eb="8">
      <t>フクスウ</t>
    </rPh>
    <rPh sb="9" eb="11">
      <t>ケイトウ</t>
    </rPh>
    <rPh sb="14" eb="16">
      <t>バアイ</t>
    </rPh>
    <rPh sb="18" eb="20">
      <t>ケイトウ</t>
    </rPh>
    <rPh sb="23" eb="25">
      <t>サクセイ</t>
    </rPh>
    <phoneticPr fontId="21"/>
  </si>
  <si>
    <t>設備利用率</t>
    <rPh sb="0" eb="5">
      <t>セツビリヨウリツ</t>
    </rPh>
    <phoneticPr fontId="21"/>
  </si>
  <si>
    <t>50kW未満</t>
  </si>
  <si>
    <t>50kW以上250kW未満</t>
  </si>
  <si>
    <t>250kW以上1,000kW未満</t>
  </si>
  <si>
    <t>1,000kW以上2,000kW未満</t>
  </si>
  <si>
    <t>2,000kW以上</t>
  </si>
  <si>
    <t>%</t>
    <phoneticPr fontId="21"/>
  </si>
  <si>
    <t>蓄電容量の上限（kWh）</t>
    <rPh sb="0" eb="4">
      <t>チクデンヨウリョウ</t>
    </rPh>
    <rPh sb="5" eb="7">
      <t>ジョウゲン</t>
    </rPh>
    <phoneticPr fontId="21"/>
  </si>
  <si>
    <t>※リストから該当する設備利用率を選択してください。</t>
    <rPh sb="6" eb="8">
      <t>ガイトウ</t>
    </rPh>
    <rPh sb="10" eb="15">
      <t>セツビリヨウリツ</t>
    </rPh>
    <rPh sb="16" eb="18">
      <t>センタク</t>
    </rPh>
    <phoneticPr fontId="21"/>
  </si>
  <si>
    <t>蓄電容量の上限＝発電出力×８ｈ×設備利用率（自動計算なので入力不要です）</t>
    <rPh sb="0" eb="4">
      <t>チクデンヨウリョウ</t>
    </rPh>
    <rPh sb="5" eb="7">
      <t>ジョウゲン</t>
    </rPh>
    <rPh sb="8" eb="12">
      <t>ハツデンシュツリョク</t>
    </rPh>
    <rPh sb="16" eb="21">
      <t>セツビリヨウリツ</t>
    </rPh>
    <rPh sb="22" eb="26">
      <t>ジドウケイサン</t>
    </rPh>
    <rPh sb="29" eb="33">
      <t>ニュウリョクフヨウ</t>
    </rPh>
    <phoneticPr fontId="21"/>
  </si>
  <si>
    <t>※「上限を超えています」と表示された場合、補助額の算定は上限の蓄電容量で行います。</t>
    <rPh sb="2" eb="4">
      <t>ジョウゲン</t>
    </rPh>
    <rPh sb="5" eb="6">
      <t>コ</t>
    </rPh>
    <rPh sb="13" eb="15">
      <t>ヒョウジ</t>
    </rPh>
    <rPh sb="18" eb="20">
      <t>バアイ</t>
    </rPh>
    <rPh sb="21" eb="24">
      <t>ホジョガク</t>
    </rPh>
    <rPh sb="25" eb="27">
      <t>サンテイ</t>
    </rPh>
    <rPh sb="28" eb="30">
      <t>ジョウゲン</t>
    </rPh>
    <rPh sb="31" eb="35">
      <t>チクデンヨウリョウ</t>
    </rPh>
    <rPh sb="36" eb="37">
      <t>オコナ</t>
    </rPh>
    <phoneticPr fontId="21"/>
  </si>
  <si>
    <t>蓄電池を活用する負荷の内訳（kWh）</t>
    <rPh sb="0" eb="3">
      <t>チクデンチ</t>
    </rPh>
    <rPh sb="4" eb="6">
      <t>カツヨウ</t>
    </rPh>
    <rPh sb="8" eb="10">
      <t>フカ</t>
    </rPh>
    <rPh sb="11" eb="13">
      <t>ウチワケ</t>
    </rPh>
    <phoneticPr fontId="21"/>
  </si>
  <si>
    <t>番号</t>
    <rPh sb="0" eb="2">
      <t>バンゴウ</t>
    </rPh>
    <phoneticPr fontId="21"/>
  </si>
  <si>
    <t>名称</t>
    <rPh sb="0" eb="2">
      <t>メイショウ</t>
    </rPh>
    <phoneticPr fontId="21"/>
  </si>
  <si>
    <t>稼働時間
(h)</t>
    <rPh sb="0" eb="4">
      <t>カドウジカン</t>
    </rPh>
    <phoneticPr fontId="21"/>
  </si>
  <si>
    <t>消費電力量
(kWh)</t>
    <rPh sb="0" eb="5">
      <t>ショウヒデンリョクリョウ</t>
    </rPh>
    <phoneticPr fontId="21"/>
  </si>
  <si>
    <t>必要に応じて、備考欄に用途（平常時と停電時の別等）を記入ください</t>
    <rPh sb="0" eb="2">
      <t>ヒツヨウ</t>
    </rPh>
    <rPh sb="3" eb="4">
      <t>オウ</t>
    </rPh>
    <rPh sb="7" eb="10">
      <t>ビコウラン</t>
    </rPh>
    <rPh sb="11" eb="13">
      <t>ヨウト</t>
    </rPh>
    <rPh sb="14" eb="17">
      <t>ヘイジョウジ</t>
    </rPh>
    <rPh sb="18" eb="21">
      <t>テイデンジ</t>
    </rPh>
    <rPh sb="22" eb="23">
      <t>ベツ</t>
    </rPh>
    <rPh sb="23" eb="24">
      <t>トウ</t>
    </rPh>
    <rPh sb="26" eb="28">
      <t>キニュウ</t>
    </rPh>
    <phoneticPr fontId="21"/>
  </si>
  <si>
    <t>合計</t>
    <rPh sb="0" eb="2">
      <t>ゴウケイ</t>
    </rPh>
    <phoneticPr fontId="21"/>
  </si>
  <si>
    <t>ピークカット効果（kWh）</t>
    <rPh sb="6" eb="8">
      <t>コウカ</t>
    </rPh>
    <phoneticPr fontId="21"/>
  </si>
  <si>
    <t>ピークカット効果の根拠資料（シミュレーションデータ等）を別途添付してください</t>
    <rPh sb="6" eb="8">
      <t>コウカ</t>
    </rPh>
    <rPh sb="9" eb="13">
      <t>コンキョシリョウ</t>
    </rPh>
    <rPh sb="25" eb="26">
      <t>トウ</t>
    </rPh>
    <rPh sb="28" eb="30">
      <t>ベット</t>
    </rPh>
    <rPh sb="30" eb="32">
      <t>テンプ</t>
    </rPh>
    <phoneticPr fontId="21"/>
  </si>
  <si>
    <t>補足説明（蓄電池の活用計画（時間帯や消費場所）、負荷に対する容量の妥当性等を記載）</t>
    <rPh sb="0" eb="4">
      <t>ホソクセツメイ</t>
    </rPh>
    <rPh sb="5" eb="8">
      <t>チクデンチ</t>
    </rPh>
    <rPh sb="9" eb="13">
      <t>カツヨウケイカク</t>
    </rPh>
    <rPh sb="14" eb="17">
      <t>ジカンタイ</t>
    </rPh>
    <rPh sb="18" eb="20">
      <t>ショウヒ</t>
    </rPh>
    <rPh sb="20" eb="22">
      <t>バショ</t>
    </rPh>
    <rPh sb="24" eb="26">
      <t>フカ</t>
    </rPh>
    <rPh sb="27" eb="28">
      <t>タイ</t>
    </rPh>
    <rPh sb="30" eb="32">
      <t>ヨウリョウ</t>
    </rPh>
    <rPh sb="33" eb="36">
      <t>ダトウセイ</t>
    </rPh>
    <rPh sb="36" eb="37">
      <t>トウ</t>
    </rPh>
    <rPh sb="38" eb="40">
      <t>キサイ</t>
    </rPh>
    <phoneticPr fontId="21"/>
  </si>
  <si>
    <t>消費電力量の内訳（kWh）の合計やピークカット効果の数値をもとに、蓄電容量の積算の考え方を説明してください</t>
    <rPh sb="0" eb="5">
      <t>ショウヒデンリョクリョウ</t>
    </rPh>
    <rPh sb="6" eb="8">
      <t>ウチワケ</t>
    </rPh>
    <rPh sb="14" eb="16">
      <t>ゴウケイ</t>
    </rPh>
    <rPh sb="23" eb="25">
      <t>コウカ</t>
    </rPh>
    <rPh sb="26" eb="28">
      <t>スウチ</t>
    </rPh>
    <rPh sb="33" eb="37">
      <t>チクデンヨウリョウ</t>
    </rPh>
    <rPh sb="38" eb="40">
      <t>セキサン</t>
    </rPh>
    <rPh sb="41" eb="42">
      <t>カンガ</t>
    </rPh>
    <rPh sb="43" eb="44">
      <t>カタ</t>
    </rPh>
    <rPh sb="45" eb="47">
      <t>セツメイ</t>
    </rPh>
    <phoneticPr fontId="21"/>
  </si>
  <si>
    <t>添付５</t>
    <phoneticPr fontId="21"/>
  </si>
  <si>
    <t>　経費内訳書【自家消費型太陽光発電設備】</t>
    <rPh sb="1" eb="6">
      <t>ケイヒウチワケショ</t>
    </rPh>
    <rPh sb="7" eb="19">
      <t>ジカショウヒガタタイヨウコウハツデンセツビ</t>
    </rPh>
    <phoneticPr fontId="21"/>
  </si>
  <si>
    <t>自家消費型太陽光発電設備はこちらを作成してください。交付申請書と実績報告書で様式は共通です。</t>
    <rPh sb="0" eb="12">
      <t>ジカショウヒガタタイヨウコウハツデンセツビ</t>
    </rPh>
    <rPh sb="17" eb="19">
      <t>サクセイ</t>
    </rPh>
    <rPh sb="26" eb="31">
      <t>コウフシンセイショ</t>
    </rPh>
    <rPh sb="32" eb="37">
      <t>ジッセキホウコクショ</t>
    </rPh>
    <rPh sb="38" eb="40">
      <t>ヨウシキ</t>
    </rPh>
    <rPh sb="41" eb="43">
      <t>キョウツウ</t>
    </rPh>
    <phoneticPr fontId="21"/>
  </si>
  <si>
    <t>補助額</t>
    <rPh sb="0" eb="3">
      <t>ホジョガク</t>
    </rPh>
    <phoneticPr fontId="21"/>
  </si>
  <si>
    <t>円　　・・・　　①から③のうち、いずれか低い額</t>
    <rPh sb="0" eb="1">
      <t>エン</t>
    </rPh>
    <rPh sb="20" eb="21">
      <t>ヒク</t>
    </rPh>
    <rPh sb="22" eb="23">
      <t>ガク</t>
    </rPh>
    <phoneticPr fontId="21"/>
  </si>
  <si>
    <t>①</t>
    <phoneticPr fontId="21"/>
  </si>
  <si>
    <t>②</t>
    <phoneticPr fontId="21"/>
  </si>
  <si>
    <t>円　　・・・　　補助対象経費（税抜）の1/2（千円未満切り捨て）</t>
    <rPh sb="0" eb="1">
      <t>エン</t>
    </rPh>
    <rPh sb="15" eb="16">
      <t>ゼイ</t>
    </rPh>
    <rPh sb="16" eb="17">
      <t>ヌ</t>
    </rPh>
    <rPh sb="23" eb="25">
      <t>センエン</t>
    </rPh>
    <rPh sb="25" eb="27">
      <t>ミマン</t>
    </rPh>
    <rPh sb="27" eb="28">
      <t>キ</t>
    </rPh>
    <rPh sb="29" eb="30">
      <t>ス</t>
    </rPh>
    <phoneticPr fontId="21"/>
  </si>
  <si>
    <t>（単位：円）</t>
    <rPh sb="1" eb="3">
      <t>タンイ</t>
    </rPh>
    <rPh sb="4" eb="5">
      <t>エン</t>
    </rPh>
    <phoneticPr fontId="21"/>
  </si>
  <si>
    <t>経費の区分</t>
    <rPh sb="0" eb="2">
      <t>ケイヒ</t>
    </rPh>
    <rPh sb="3" eb="5">
      <t>クブン</t>
    </rPh>
    <phoneticPr fontId="21"/>
  </si>
  <si>
    <t>経費の内容</t>
    <rPh sb="0" eb="2">
      <t>ケイヒ</t>
    </rPh>
    <rPh sb="3" eb="5">
      <t>ナイヨウ</t>
    </rPh>
    <phoneticPr fontId="21"/>
  </si>
  <si>
    <t>単価</t>
    <rPh sb="0" eb="2">
      <t>タンカ</t>
    </rPh>
    <phoneticPr fontId="21"/>
  </si>
  <si>
    <t>単位</t>
    <rPh sb="0" eb="2">
      <t>タンイ</t>
    </rPh>
    <phoneticPr fontId="21"/>
  </si>
  <si>
    <t>金額</t>
    <rPh sb="0" eb="2">
      <t>キンガク</t>
    </rPh>
    <phoneticPr fontId="21"/>
  </si>
  <si>
    <t>補助対象経費（税抜）</t>
    <rPh sb="0" eb="6">
      <t>ホジョタイショウケイヒ</t>
    </rPh>
    <phoneticPr fontId="21"/>
  </si>
  <si>
    <t>設計費</t>
    <rPh sb="0" eb="3">
      <t>セッケイヒ</t>
    </rPh>
    <phoneticPr fontId="21"/>
  </si>
  <si>
    <t>小計(A)</t>
    <rPh sb="0" eb="2">
      <t>ショウケイ</t>
    </rPh>
    <phoneticPr fontId="21"/>
  </si>
  <si>
    <t>設備費</t>
    <rPh sb="0" eb="3">
      <t>セツビヒ</t>
    </rPh>
    <phoneticPr fontId="21"/>
  </si>
  <si>
    <t>小計(B)</t>
    <rPh sb="0" eb="2">
      <t>ショウケイ</t>
    </rPh>
    <phoneticPr fontId="21"/>
  </si>
  <si>
    <t>工事費</t>
    <rPh sb="0" eb="3">
      <t>コウジヒ</t>
    </rPh>
    <phoneticPr fontId="21"/>
  </si>
  <si>
    <t>小計(C)</t>
    <rPh sb="0" eb="2">
      <t>ショウケイ</t>
    </rPh>
    <phoneticPr fontId="21"/>
  </si>
  <si>
    <t>合計(D=A+B+C)</t>
    <rPh sb="0" eb="2">
      <t>ゴウケイ</t>
    </rPh>
    <phoneticPr fontId="21"/>
  </si>
  <si>
    <t>消費税及び地方消費税（E）</t>
    <rPh sb="0" eb="4">
      <t>ショウヒゼイオヨ</t>
    </rPh>
    <rPh sb="5" eb="10">
      <t>チホウショウヒゼイ</t>
    </rPh>
    <phoneticPr fontId="21"/>
  </si>
  <si>
    <t>補助対象経費（税込）（F=D+E）</t>
    <rPh sb="0" eb="6">
      <t>ホジョタイショウケイヒ</t>
    </rPh>
    <phoneticPr fontId="21"/>
  </si>
  <si>
    <t>原則、補助額の算定は税抜の補助対象経費で行います。</t>
    <rPh sb="0" eb="2">
      <t>ゲンソク</t>
    </rPh>
    <rPh sb="3" eb="6">
      <t>ホジョガク</t>
    </rPh>
    <rPh sb="7" eb="9">
      <t>サンテイ</t>
    </rPh>
    <rPh sb="10" eb="12">
      <t>ゼイヌ</t>
    </rPh>
    <rPh sb="13" eb="19">
      <t>ホジョタイショウケイヒ</t>
    </rPh>
    <rPh sb="20" eb="21">
      <t>オコナ</t>
    </rPh>
    <phoneticPr fontId="21"/>
  </si>
  <si>
    <t>※番号欄は「設備装置の一覧表」「補助対象設備の図面」「仕様書」「見積書」「経費内訳書」が突合できるよう適宜付番してください。</t>
    <rPh sb="1" eb="3">
      <t>バンゴウ</t>
    </rPh>
    <rPh sb="3" eb="4">
      <t>ラン</t>
    </rPh>
    <rPh sb="44" eb="46">
      <t>トツゴウ</t>
    </rPh>
    <rPh sb="51" eb="53">
      <t>テキギ</t>
    </rPh>
    <rPh sb="53" eb="55">
      <t>フバン</t>
    </rPh>
    <phoneticPr fontId="21"/>
  </si>
  <si>
    <t>※補助対象経費について案分等を行っている場合は、別途積算の根拠資料を添付してください。</t>
    <rPh sb="1" eb="7">
      <t>ホジョタイショウケイヒ</t>
    </rPh>
    <rPh sb="11" eb="13">
      <t>アンブン</t>
    </rPh>
    <rPh sb="13" eb="14">
      <t>トウ</t>
    </rPh>
    <rPh sb="15" eb="16">
      <t>オコナ</t>
    </rPh>
    <rPh sb="20" eb="22">
      <t>バアイ</t>
    </rPh>
    <rPh sb="24" eb="26">
      <t>ベット</t>
    </rPh>
    <rPh sb="26" eb="28">
      <t>セキサン</t>
    </rPh>
    <rPh sb="29" eb="33">
      <t>コンキョシリョウ</t>
    </rPh>
    <rPh sb="34" eb="36">
      <t>テンプ</t>
    </rPh>
    <phoneticPr fontId="21"/>
  </si>
  <si>
    <t>※他の補助金等を併用する場合、補助対象経費を税込とする場合、利益等排除を行う場合は、根拠資料を添付してください。</t>
    <rPh sb="1" eb="2">
      <t>ホカ</t>
    </rPh>
    <rPh sb="3" eb="7">
      <t>ホジョキントウ</t>
    </rPh>
    <rPh sb="8" eb="10">
      <t>ヘイヨウ</t>
    </rPh>
    <rPh sb="12" eb="14">
      <t>バアイ</t>
    </rPh>
    <rPh sb="15" eb="21">
      <t>ホジョタイショウケイヒ</t>
    </rPh>
    <rPh sb="22" eb="24">
      <t>ゼイコ</t>
    </rPh>
    <rPh sb="27" eb="29">
      <t>バアイ</t>
    </rPh>
    <rPh sb="30" eb="33">
      <t>リエキトウ</t>
    </rPh>
    <rPh sb="33" eb="35">
      <t>ハイジョ</t>
    </rPh>
    <rPh sb="36" eb="37">
      <t>オコナ</t>
    </rPh>
    <rPh sb="38" eb="40">
      <t>バアイ</t>
    </rPh>
    <rPh sb="42" eb="46">
      <t>コンキョシリョウ</t>
    </rPh>
    <rPh sb="47" eb="49">
      <t>テンプ</t>
    </rPh>
    <phoneticPr fontId="21"/>
  </si>
  <si>
    <t>※本様式によりがたい場合は、県までご相談ください。</t>
    <rPh sb="1" eb="4">
      <t>ホンヨウシキ</t>
    </rPh>
    <rPh sb="10" eb="12">
      <t>バアイ</t>
    </rPh>
    <rPh sb="14" eb="15">
      <t>ケン</t>
    </rPh>
    <rPh sb="18" eb="20">
      <t>ソウダン</t>
    </rPh>
    <phoneticPr fontId="21"/>
  </si>
  <si>
    <t>　経費内訳書【蓄電池】</t>
    <rPh sb="1" eb="6">
      <t>ケイヒウチワケショ</t>
    </rPh>
    <rPh sb="7" eb="10">
      <t>チクデンチ</t>
    </rPh>
    <phoneticPr fontId="21"/>
  </si>
  <si>
    <t>蓄電池はこちらを作成してください。交付申請書と実績報告書で様式は共通です。</t>
    <rPh sb="0" eb="3">
      <t>チクデンチ</t>
    </rPh>
    <rPh sb="8" eb="10">
      <t>サクセイ</t>
    </rPh>
    <phoneticPr fontId="21"/>
  </si>
  <si>
    <t>自家消費型太陽光発電設備</t>
    <rPh sb="0" eb="5">
      <t>ジカショウヒガタ</t>
    </rPh>
    <rPh sb="5" eb="12">
      <t>タイヨウコウハツデンセツビ</t>
    </rPh>
    <phoneticPr fontId="21"/>
  </si>
  <si>
    <t>申請書・添付書類</t>
    <rPh sb="0" eb="3">
      <t>シンセイショ</t>
    </rPh>
    <phoneticPr fontId="21"/>
  </si>
  <si>
    <t>事業計画書</t>
    <rPh sb="0" eb="5">
      <t>ジギョウケイカクショ</t>
    </rPh>
    <phoneticPr fontId="21"/>
  </si>
  <si>
    <t>工程表</t>
    <rPh sb="0" eb="3">
      <t>コウテイヒョウ</t>
    </rPh>
    <phoneticPr fontId="21"/>
  </si>
  <si>
    <t>別紙1</t>
    <rPh sb="0" eb="2">
      <t>ベッシ</t>
    </rPh>
    <phoneticPr fontId="21"/>
  </si>
  <si>
    <t>別紙2</t>
    <rPh sb="0" eb="2">
      <t>ベッシ</t>
    </rPh>
    <phoneticPr fontId="21"/>
  </si>
  <si>
    <t>消費電力
(W)</t>
    <rPh sb="0" eb="4">
      <t>ショウヒデンリョク</t>
    </rPh>
    <phoneticPr fontId="21"/>
  </si>
  <si>
    <t>所在地</t>
    <phoneticPr fontId="21"/>
  </si>
  <si>
    <t>別紙１</t>
    <rPh sb="0" eb="2">
      <t>ベッシ</t>
    </rPh>
    <phoneticPr fontId="21"/>
  </si>
  <si>
    <t>既設</t>
  </si>
  <si>
    <t>製造者名</t>
  </si>
  <si>
    <t>発電出力又は蓄電容量</t>
  </si>
  <si>
    <t>※　導入設備の概要について、既設の自家消費型太陽光発電設備又は蓄電池と一体的に使用する場合は、当該設備の概要も記入し、□にチェック（又は■に反転）を入れてください。</t>
  </si>
  <si>
    <t>上記以外からの調達</t>
  </si>
  <si>
    <t>自家消費型
太陽光発電設備</t>
    <rPh sb="6" eb="13">
      <t>タイヨウコウハツデンセツビ</t>
    </rPh>
    <phoneticPr fontId="21"/>
  </si>
  <si>
    <t>設計費（円）</t>
    <rPh sb="0" eb="3">
      <t>セッケイヒ</t>
    </rPh>
    <rPh sb="4" eb="5">
      <t>エン</t>
    </rPh>
    <phoneticPr fontId="21"/>
  </si>
  <si>
    <t>設備費（円）</t>
    <rPh sb="0" eb="3">
      <t>セツビヒ</t>
    </rPh>
    <rPh sb="4" eb="5">
      <t>エン</t>
    </rPh>
    <phoneticPr fontId="21"/>
  </si>
  <si>
    <t>工事費（円）</t>
    <rPh sb="0" eb="3">
      <t>コウジヒ</t>
    </rPh>
    <rPh sb="4" eb="5">
      <t>エン</t>
    </rPh>
    <phoneticPr fontId="21"/>
  </si>
  <si>
    <t>合計（円）</t>
    <rPh sb="0" eb="2">
      <t>ゴウケイ</t>
    </rPh>
    <rPh sb="3" eb="4">
      <t>エン</t>
    </rPh>
    <phoneticPr fontId="21"/>
  </si>
  <si>
    <t>補助対象設備の
調達方法</t>
    <rPh sb="8" eb="12">
      <t>チョウタツホウホウ</t>
    </rPh>
    <phoneticPr fontId="21"/>
  </si>
  <si>
    <t>蓄電容量（</t>
    <phoneticPr fontId="21"/>
  </si>
  <si>
    <t>発電出力（</t>
    <phoneticPr fontId="21"/>
  </si>
  <si>
    <t>（法人にあっては、その代表者の氏名）</t>
    <phoneticPr fontId="21"/>
  </si>
  <si>
    <t>添付３から自動入力されます</t>
    <rPh sb="0" eb="2">
      <t>テンプ</t>
    </rPh>
    <rPh sb="5" eb="7">
      <t>ジドウ</t>
    </rPh>
    <rPh sb="7" eb="9">
      <t>ニュウリョク</t>
    </rPh>
    <phoneticPr fontId="21"/>
  </si>
  <si>
    <t>添付５から自動入力されます</t>
    <rPh sb="0" eb="2">
      <t>テンプ</t>
    </rPh>
    <rPh sb="5" eb="7">
      <t>ジドウ</t>
    </rPh>
    <rPh sb="7" eb="9">
      <t>ニュウリョク</t>
    </rPh>
    <phoneticPr fontId="21"/>
  </si>
  <si>
    <t>別紙２</t>
  </si>
  <si>
    <t>工　程　表</t>
  </si>
  <si>
    <t>項目</t>
  </si>
  <si>
    <t>年度</t>
  </si>
  <si>
    <t>5月</t>
  </si>
  <si>
    <t>6月</t>
  </si>
  <si>
    <t>7月</t>
  </si>
  <si>
    <t>8月</t>
  </si>
  <si>
    <t>9月</t>
  </si>
  <si>
    <t>10月</t>
  </si>
  <si>
    <t>11月</t>
  </si>
  <si>
    <t>12月</t>
  </si>
  <si>
    <t>1月</t>
  </si>
  <si>
    <t>2月</t>
  </si>
  <si>
    <t>3月</t>
  </si>
  <si>
    <t>太陽電池モジュールの公称最大出力の合計値とパワーコンディショナーの定格出力の合計値のいずれか低い方で、kW単位で小数点以下を切り捨てた値</t>
    <phoneticPr fontId="21"/>
  </si>
  <si>
    <t>蓄電容量は、蓄電池の定格容量とし、小数点第二位以下を切り捨てた値としてください。水色のセルは自動計算のため入力不要です</t>
    <rPh sb="0" eb="4">
      <t>チクデンヨウリョウ</t>
    </rPh>
    <rPh sb="17" eb="21">
      <t>ショウスウテンダイ</t>
    </rPh>
    <rPh sb="21" eb="23">
      <t>ニイ</t>
    </rPh>
    <rPh sb="23" eb="25">
      <t>イカ</t>
    </rPh>
    <rPh sb="26" eb="27">
      <t>キ</t>
    </rPh>
    <rPh sb="28" eb="29">
      <t>ス</t>
    </rPh>
    <rPh sb="31" eb="32">
      <t>アタイ</t>
    </rPh>
    <rPh sb="40" eb="42">
      <t>ミズイロ</t>
    </rPh>
    <rPh sb="46" eb="50">
      <t>ジドウケイサン</t>
    </rPh>
    <rPh sb="53" eb="57">
      <t>ニュウリョクフヨウ</t>
    </rPh>
    <phoneticPr fontId="21"/>
  </si>
  <si>
    <t>←</t>
    <phoneticPr fontId="21"/>
  </si>
  <si>
    <t>自身、親会社、子会社、関連会社又は関係会社からの調達</t>
    <phoneticPr fontId="21"/>
  </si>
  <si>
    <t>調達先（見積書の事業者）が「自身、親会社、子会社、関連会社又は関係会社からの調達」に該当しない場合は、こちらにチェック</t>
    <rPh sb="0" eb="3">
      <t>チョウタツサキ</t>
    </rPh>
    <rPh sb="4" eb="7">
      <t>ミツモリショ</t>
    </rPh>
    <rPh sb="8" eb="11">
      <t>ジギョウシャ</t>
    </rPh>
    <rPh sb="42" eb="44">
      <t>ガイトウ</t>
    </rPh>
    <rPh sb="47" eb="49">
      <t>バアイ</t>
    </rPh>
    <phoneticPr fontId="21"/>
  </si>
  <si>
    <t>該当する場合は利益等排除の積算根拠を提出</t>
    <rPh sb="0" eb="2">
      <t>ガイトウ</t>
    </rPh>
    <rPh sb="4" eb="6">
      <t>バアイ</t>
    </rPh>
    <rPh sb="7" eb="12">
      <t>リエキトウハイジョ</t>
    </rPh>
    <rPh sb="13" eb="17">
      <t>セキサンコンキョ</t>
    </rPh>
    <rPh sb="18" eb="20">
      <t>テイシュツ</t>
    </rPh>
    <phoneticPr fontId="21"/>
  </si>
  <si>
    <t>設置場所の事業所について、日本標準産業分類から選択</t>
    <rPh sb="0" eb="4">
      <t>セッチバショ</t>
    </rPh>
    <rPh sb="5" eb="8">
      <t>ジギョウショ</t>
    </rPh>
    <rPh sb="13" eb="15">
      <t>ニホン</t>
    </rPh>
    <rPh sb="15" eb="17">
      <t>ヒョウジュン</t>
    </rPh>
    <rPh sb="17" eb="19">
      <t>サンギョウ</t>
    </rPh>
    <rPh sb="19" eb="21">
      <t>ブンルイ</t>
    </rPh>
    <rPh sb="23" eb="25">
      <t>センタク</t>
    </rPh>
    <phoneticPr fontId="21"/>
  </si>
  <si>
    <t>設置場所の土地又は建物の所有者が申請者と異なる場合は同意書（添付７）が必要</t>
    <rPh sb="0" eb="4">
      <t>セッチバショ</t>
    </rPh>
    <rPh sb="5" eb="7">
      <t>トチ</t>
    </rPh>
    <rPh sb="7" eb="8">
      <t>マタ</t>
    </rPh>
    <rPh sb="9" eb="11">
      <t>タテモノ</t>
    </rPh>
    <rPh sb="12" eb="15">
      <t>ショユウシャ</t>
    </rPh>
    <rPh sb="16" eb="19">
      <t>シンセイシャ</t>
    </rPh>
    <rPh sb="20" eb="21">
      <t>コト</t>
    </rPh>
    <rPh sb="23" eb="25">
      <t>バアイ</t>
    </rPh>
    <rPh sb="26" eb="29">
      <t>ドウイショ</t>
    </rPh>
    <rPh sb="30" eb="32">
      <t>テンプ</t>
    </rPh>
    <rPh sb="35" eb="37">
      <t>ヒツヨウ</t>
    </rPh>
    <phoneticPr fontId="21"/>
  </si>
  <si>
    <t>太陽電池モジュール</t>
    <rPh sb="0" eb="4">
      <t>タイヨウデンチ</t>
    </rPh>
    <phoneticPr fontId="21"/>
  </si>
  <si>
    <t>パワーコンディショナー</t>
    <phoneticPr fontId="21"/>
  </si>
  <si>
    <t>受付番号
（内部用）</t>
    <rPh sb="0" eb="2">
      <t>ウケツケ</t>
    </rPh>
    <rPh sb="2" eb="4">
      <t>バンゴウ</t>
    </rPh>
    <rPh sb="6" eb="9">
      <t>ナイブヨウ</t>
    </rPh>
    <phoneticPr fontId="1"/>
  </si>
  <si>
    <t>管理番号</t>
    <rPh sb="0" eb="4">
      <t>カンリバンゴウ</t>
    </rPh>
    <phoneticPr fontId="1"/>
  </si>
  <si>
    <t>受付日</t>
    <rPh sb="0" eb="2">
      <t>ウケツケ</t>
    </rPh>
    <rPh sb="2" eb="3">
      <t>ビ</t>
    </rPh>
    <phoneticPr fontId="1"/>
  </si>
  <si>
    <t>受信時刻
（最終）</t>
    <rPh sb="0" eb="2">
      <t>ジュシン</t>
    </rPh>
    <rPh sb="2" eb="4">
      <t>ジコク</t>
    </rPh>
    <rPh sb="6" eb="8">
      <t>サイシュウ</t>
    </rPh>
    <phoneticPr fontId="1"/>
  </si>
  <si>
    <t>受付方法</t>
    <rPh sb="0" eb="4">
      <t>ウケツケホウホウ</t>
    </rPh>
    <phoneticPr fontId="1"/>
  </si>
  <si>
    <t>申請者</t>
    <rPh sb="0" eb="3">
      <t>シンセイシャ</t>
    </rPh>
    <phoneticPr fontId="1"/>
  </si>
  <si>
    <t>住所</t>
    <rPh sb="0" eb="2">
      <t>ジュウショ</t>
    </rPh>
    <phoneticPr fontId="1"/>
  </si>
  <si>
    <t>代表者職</t>
    <rPh sb="0" eb="3">
      <t>ダイヒョウシャ</t>
    </rPh>
    <rPh sb="3" eb="4">
      <t>ショク</t>
    </rPh>
    <phoneticPr fontId="1"/>
  </si>
  <si>
    <t>氏名</t>
  </si>
  <si>
    <t>共同申請者
住所</t>
    <rPh sb="6" eb="8">
      <t>ジュウショ</t>
    </rPh>
    <phoneticPr fontId="1"/>
  </si>
  <si>
    <t>共同申請者氏名</t>
    <rPh sb="5" eb="7">
      <t>シメイ</t>
    </rPh>
    <phoneticPr fontId="1"/>
  </si>
  <si>
    <t>共同申請者法人代表者氏名</t>
    <rPh sb="0" eb="2">
      <t>キョウドウ</t>
    </rPh>
    <rPh sb="2" eb="5">
      <t>シンセイシャ</t>
    </rPh>
    <rPh sb="5" eb="7">
      <t>ホウジン</t>
    </rPh>
    <rPh sb="7" eb="10">
      <t>ダイヒョウシャ</t>
    </rPh>
    <rPh sb="10" eb="12">
      <t>シメイ</t>
    </rPh>
    <phoneticPr fontId="1"/>
  </si>
  <si>
    <t>kWh</t>
    <phoneticPr fontId="21"/>
  </si>
  <si>
    <t>W</t>
    <phoneticPr fontId="21"/>
  </si>
  <si>
    <t>自家消費型
太陽光発電設備</t>
    <rPh sb="0" eb="2">
      <t>ジカ</t>
    </rPh>
    <rPh sb="2" eb="4">
      <t>ショウヒ</t>
    </rPh>
    <rPh sb="4" eb="5">
      <t>ガタ</t>
    </rPh>
    <rPh sb="6" eb="9">
      <t>タイヨウコウ</t>
    </rPh>
    <rPh sb="9" eb="11">
      <t>ハツデン</t>
    </rPh>
    <rPh sb="11" eb="13">
      <t>セツビ</t>
    </rPh>
    <phoneticPr fontId="21"/>
  </si>
  <si>
    <t>W</t>
    <phoneticPr fontId="21"/>
  </si>
  <si>
    <t>kW</t>
  </si>
  <si>
    <t>kW</t>
    <phoneticPr fontId="21"/>
  </si>
  <si>
    <t>-</t>
    <phoneticPr fontId="21"/>
  </si>
  <si>
    <t>発電出力</t>
    <rPh sb="0" eb="4">
      <t>ハツデンシュツリョク</t>
    </rPh>
    <phoneticPr fontId="21"/>
  </si>
  <si>
    <t>蓄電容量</t>
    <rPh sb="0" eb="4">
      <t>チクデンヨウリョウ</t>
    </rPh>
    <phoneticPr fontId="21"/>
  </si>
  <si>
    <t>kWh</t>
  </si>
  <si>
    <t>蓄電池</t>
    <phoneticPr fontId="21"/>
  </si>
  <si>
    <t>蓄電容量</t>
    <rPh sb="0" eb="4">
      <t>チクデンヨウリョウ</t>
    </rPh>
    <phoneticPr fontId="21"/>
  </si>
  <si>
    <t>kWh</t>
    <phoneticPr fontId="21"/>
  </si>
  <si>
    <t>合計</t>
    <rPh sb="0" eb="2">
      <t>ゴウケイ</t>
    </rPh>
    <phoneticPr fontId="21"/>
  </si>
  <si>
    <t>添付２から自動入力されます</t>
    <rPh sb="0" eb="2">
      <t>テンプ</t>
    </rPh>
    <rPh sb="5" eb="7">
      <t>ジドウ</t>
    </rPh>
    <rPh sb="7" eb="9">
      <t>ニュウリョク</t>
    </rPh>
    <phoneticPr fontId="21"/>
  </si>
  <si>
    <t>既設にチェックがある場合、当該設備の発電出力又は蓄電容量を減算します</t>
    <rPh sb="0" eb="2">
      <t>キセツ</t>
    </rPh>
    <rPh sb="10" eb="12">
      <t>バアイ</t>
    </rPh>
    <rPh sb="13" eb="15">
      <t>トウガイ</t>
    </rPh>
    <rPh sb="15" eb="17">
      <t>セツビ</t>
    </rPh>
    <rPh sb="18" eb="22">
      <t>ハツデンシュツリョク</t>
    </rPh>
    <rPh sb="22" eb="23">
      <t>マタ</t>
    </rPh>
    <rPh sb="24" eb="28">
      <t>チクデンヨウリョウ</t>
    </rPh>
    <rPh sb="29" eb="31">
      <t>ゲンサン</t>
    </rPh>
    <phoneticPr fontId="21"/>
  </si>
  <si>
    <t>太陽電池モジュールの公称最大出力の合計値とパワーコンディショナーの定格出力の合計値のいずれか低い方で、kW単位で小数点以下を切り捨てた値</t>
    <phoneticPr fontId="21"/>
  </si>
  <si>
    <t>←</t>
    <phoneticPr fontId="21"/>
  </si>
  <si>
    <t>合計値</t>
  </si>
  <si>
    <t>合計値</t>
    <rPh sb="0" eb="3">
      <t>ゴウケイチ</t>
    </rPh>
    <phoneticPr fontId="21"/>
  </si>
  <si>
    <t>事業所ではなく、設置場所の土地又は建物の所在地を記入（原則として登記事項証明書の住所）</t>
    <rPh sb="0" eb="3">
      <t>ジギョウショ</t>
    </rPh>
    <rPh sb="8" eb="12">
      <t>セッチバショ</t>
    </rPh>
    <rPh sb="13" eb="15">
      <t>トチ</t>
    </rPh>
    <rPh sb="15" eb="16">
      <t>マタ</t>
    </rPh>
    <rPh sb="17" eb="19">
      <t>タテモノ</t>
    </rPh>
    <rPh sb="20" eb="23">
      <t>ショザイチ</t>
    </rPh>
    <rPh sb="24" eb="26">
      <t>キニュウ</t>
    </rPh>
    <rPh sb="27" eb="29">
      <t>ゲンソク</t>
    </rPh>
    <rPh sb="32" eb="34">
      <t>トウキ</t>
    </rPh>
    <rPh sb="34" eb="36">
      <t>ジコウ</t>
    </rPh>
    <rPh sb="36" eb="39">
      <t>ショウメイショ</t>
    </rPh>
    <rPh sb="40" eb="42">
      <t>ジュウショ</t>
    </rPh>
    <phoneticPr fontId="21"/>
  </si>
  <si>
    <t>蓄電容量は、蓄電池の定格容量とし、小数点第二位以下を切り捨てた値</t>
    <phoneticPr fontId="21"/>
  </si>
  <si>
    <t>kW　　　　　　※小数点以下切り捨ての整数</t>
    <rPh sb="9" eb="14">
      <t>ショウスウテンイカ</t>
    </rPh>
    <rPh sb="14" eb="15">
      <t>キ</t>
    </rPh>
    <rPh sb="16" eb="17">
      <t>ス</t>
    </rPh>
    <rPh sb="19" eb="21">
      <t>セイスウ</t>
    </rPh>
    <phoneticPr fontId="21"/>
  </si>
  <si>
    <t>kWh　　　　　 ※小数点第２位以下切り捨て（蓄電容量の上限の範囲内）</t>
    <rPh sb="13" eb="14">
      <t>ダイ</t>
    </rPh>
    <rPh sb="15" eb="16">
      <t>クライ</t>
    </rPh>
    <rPh sb="23" eb="27">
      <t>チクデンヨウリョウ</t>
    </rPh>
    <rPh sb="28" eb="30">
      <t>ジョウゲン</t>
    </rPh>
    <rPh sb="31" eb="34">
      <t>ハンイナイ</t>
    </rPh>
    <phoneticPr fontId="21"/>
  </si>
  <si>
    <t>チェック欄は、添付した書類は「✔」、該当がない書類は「―」を選択してください</t>
    <rPh sb="4" eb="5">
      <t>ラン</t>
    </rPh>
    <rPh sb="7" eb="9">
      <t>テンプ</t>
    </rPh>
    <rPh sb="11" eb="13">
      <t>ショルイ</t>
    </rPh>
    <rPh sb="18" eb="20">
      <t>ガイトウ</t>
    </rPh>
    <rPh sb="23" eb="25">
      <t>ショルイ</t>
    </rPh>
    <rPh sb="30" eb="32">
      <t>センタク</t>
    </rPh>
    <phoneticPr fontId="21"/>
  </si>
  <si>
    <t>仕様は、太陽電池モジュールやパワーコンディショナーは定格出力、蓄電池は蓄電容量を記入してください</t>
    <rPh sb="0" eb="2">
      <t>シヨウ</t>
    </rPh>
    <rPh sb="4" eb="8">
      <t>タイヨウデンチ</t>
    </rPh>
    <rPh sb="26" eb="28">
      <t>テイカク</t>
    </rPh>
    <rPh sb="28" eb="30">
      <t>シュツリョク</t>
    </rPh>
    <rPh sb="31" eb="34">
      <t>チクデンチ</t>
    </rPh>
    <rPh sb="35" eb="39">
      <t>チクデンヨウリョウ</t>
    </rPh>
    <rPh sb="40" eb="42">
      <t>キニュウ</t>
    </rPh>
    <phoneticPr fontId="21"/>
  </si>
  <si>
    <t>kWh　　　※蓄電容量の上限</t>
    <phoneticPr fontId="21"/>
  </si>
  <si>
    <t>kWh</t>
    <phoneticPr fontId="21"/>
  </si>
  <si>
    <t>様式３（第11条関係）</t>
  </si>
  <si>
    <t>変更（中止・廃止）の理由</t>
  </si>
  <si>
    <t>変更（中止・廃止）の生じた年月日</t>
  </si>
  <si>
    <t>（補助事業者）</t>
    <rPh sb="1" eb="6">
      <t>ホジョジギョウシャ</t>
    </rPh>
    <phoneticPr fontId="21"/>
  </si>
  <si>
    <t>月</t>
    <rPh sb="0" eb="1">
      <t>ガツ</t>
    </rPh>
    <phoneticPr fontId="21"/>
  </si>
  <si>
    <t>日付け環政第</t>
    <rPh sb="0" eb="1">
      <t>ニチ</t>
    </rPh>
    <rPh sb="1" eb="2">
      <t>ヅ</t>
    </rPh>
    <rPh sb="3" eb="5">
      <t>カンセイ</t>
    </rPh>
    <rPh sb="5" eb="6">
      <t>ダイ</t>
    </rPh>
    <phoneticPr fontId="21"/>
  </si>
  <si>
    <t>変更（中止・廃止）の内容</t>
    <phoneticPr fontId="21"/>
  </si>
  <si>
    <t>新</t>
    <rPh sb="0" eb="1">
      <t>シン</t>
    </rPh>
    <phoneticPr fontId="21"/>
  </si>
  <si>
    <t>補助対象経費</t>
    <rPh sb="0" eb="6">
      <t>ホジョタイショウケイヒ</t>
    </rPh>
    <phoneticPr fontId="21"/>
  </si>
  <si>
    <t>補助対象設備</t>
    <rPh sb="0" eb="6">
      <t>ホジョタイショウセツビ</t>
    </rPh>
    <phoneticPr fontId="21"/>
  </si>
  <si>
    <t>参考様式（第11条関係）</t>
    <rPh sb="0" eb="4">
      <t>サンコウヨウシキ</t>
    </rPh>
    <rPh sb="5" eb="6">
      <t>ダイ</t>
    </rPh>
    <rPh sb="8" eb="9">
      <t>ジョウ</t>
    </rPh>
    <rPh sb="9" eb="11">
      <t>カンケイ</t>
    </rPh>
    <phoneticPr fontId="21"/>
  </si>
  <si>
    <t>変更内容</t>
    <rPh sb="0" eb="4">
      <t>ヘンコウナイヨウ</t>
    </rPh>
    <phoneticPr fontId="21"/>
  </si>
  <si>
    <t>旧</t>
    <rPh sb="0" eb="1">
      <t>キュウ</t>
    </rPh>
    <phoneticPr fontId="21"/>
  </si>
  <si>
    <t>補助金交付申請額
・補助金所要額</t>
    <rPh sb="0" eb="3">
      <t>ホジョキン</t>
    </rPh>
    <rPh sb="3" eb="8">
      <t>コウフシンセイガク</t>
    </rPh>
    <rPh sb="10" eb="13">
      <t>ホジョキン</t>
    </rPh>
    <rPh sb="13" eb="16">
      <t>ショヨウガク</t>
    </rPh>
    <phoneticPr fontId="21"/>
  </si>
  <si>
    <t>（増減分）</t>
    <rPh sb="1" eb="3">
      <t>ゾウゲン</t>
    </rPh>
    <rPh sb="3" eb="4">
      <t>ブン</t>
    </rPh>
    <rPh sb="4" eb="5">
      <t>ヘンブン</t>
    </rPh>
    <phoneticPr fontId="21"/>
  </si>
  <si>
    <t>（内訳）太陽光</t>
    <rPh sb="1" eb="3">
      <t>ウチワケ</t>
    </rPh>
    <rPh sb="4" eb="7">
      <t>タイヨウコウ</t>
    </rPh>
    <phoneticPr fontId="21"/>
  </si>
  <si>
    <t>（内訳）蓄電池</t>
    <rPh sb="1" eb="3">
      <t>ウチワケ</t>
    </rPh>
    <rPh sb="4" eb="7">
      <t>チクデンチ</t>
    </rPh>
    <phoneticPr fontId="21"/>
  </si>
  <si>
    <t>円</t>
    <phoneticPr fontId="21"/>
  </si>
  <si>
    <t>（増減分）</t>
    <rPh sb="1" eb="3">
      <t>ゾウゲン</t>
    </rPh>
    <rPh sb="3" eb="4">
      <t>ブン</t>
    </rPh>
    <phoneticPr fontId="21"/>
  </si>
  <si>
    <t>その他</t>
    <rPh sb="2" eb="3">
      <t>タ</t>
    </rPh>
    <phoneticPr fontId="21"/>
  </si>
  <si>
    <t>水色のセルは添付２から自動入力されます</t>
    <rPh sb="0" eb="2">
      <t>ミズイロ</t>
    </rPh>
    <rPh sb="6" eb="8">
      <t>テンプ</t>
    </rPh>
    <rPh sb="11" eb="13">
      <t>ジドウ</t>
    </rPh>
    <rPh sb="13" eb="15">
      <t>ニュウリョク</t>
    </rPh>
    <phoneticPr fontId="21"/>
  </si>
  <si>
    <t>水色のセルは添付５（太陽光・蓄電池）から自動入力されます</t>
    <rPh sb="0" eb="2">
      <t>ミズイロ</t>
    </rPh>
    <rPh sb="6" eb="8">
      <t>テンプ</t>
    </rPh>
    <rPh sb="10" eb="13">
      <t>タイヨウコウ</t>
    </rPh>
    <rPh sb="14" eb="17">
      <t>チクデンチ</t>
    </rPh>
    <rPh sb="20" eb="22">
      <t>ジドウ</t>
    </rPh>
    <rPh sb="22" eb="24">
      <t>ニュウリョク</t>
    </rPh>
    <phoneticPr fontId="21"/>
  </si>
  <si>
    <t>補助対象事業の変更内容に係る報告書</t>
    <rPh sb="0" eb="6">
      <t>ホジョタイショウジギョウ</t>
    </rPh>
    <rPh sb="7" eb="9">
      <t>ヘンコウ</t>
    </rPh>
    <rPh sb="9" eb="11">
      <t>ナイヨウ</t>
    </rPh>
    <rPh sb="12" eb="13">
      <t>カカ</t>
    </rPh>
    <rPh sb="14" eb="17">
      <t>ホウコクショ</t>
    </rPh>
    <phoneticPr fontId="21"/>
  </si>
  <si>
    <t>■新旧対照表</t>
    <rPh sb="1" eb="6">
      <t>シンキュウタイショウヒョウ</t>
    </rPh>
    <phoneticPr fontId="21"/>
  </si>
  <si>
    <t>蓄電容量</t>
    <rPh sb="0" eb="2">
      <t>チクデン</t>
    </rPh>
    <rPh sb="2" eb="4">
      <t>ヨウリョウ</t>
    </rPh>
    <phoneticPr fontId="21"/>
  </si>
  <si>
    <t>水色のセルは添付５（太陽光・蓄電池）から自動入力されます。
交付決定額を上回る金額とすることはできません。</t>
    <rPh sb="0" eb="2">
      <t>ミズイロ</t>
    </rPh>
    <rPh sb="6" eb="8">
      <t>テンプ</t>
    </rPh>
    <rPh sb="10" eb="13">
      <t>タイヨウコウ</t>
    </rPh>
    <rPh sb="14" eb="17">
      <t>チクデンチ</t>
    </rPh>
    <rPh sb="20" eb="22">
      <t>ジドウ</t>
    </rPh>
    <rPh sb="22" eb="24">
      <t>ニュウリョク</t>
    </rPh>
    <phoneticPr fontId="21"/>
  </si>
  <si>
    <t>■交付決定額</t>
    <rPh sb="1" eb="6">
      <t>コウフケッテイガク</t>
    </rPh>
    <phoneticPr fontId="21"/>
  </si>
  <si>
    <t>円</t>
    <rPh sb="0" eb="1">
      <t>エン</t>
    </rPh>
    <phoneticPr fontId="21"/>
  </si>
  <si>
    <t>役職と氏名を分けて記載願います。</t>
    <rPh sb="0" eb="2">
      <t>ヤクショク</t>
    </rPh>
    <rPh sb="3" eb="5">
      <t>シメイ</t>
    </rPh>
    <rPh sb="6" eb="7">
      <t>ワ</t>
    </rPh>
    <rPh sb="9" eb="12">
      <t>キサイネガ</t>
    </rPh>
    <phoneticPr fontId="21"/>
  </si>
  <si>
    <t>画像ﾃﾞｰﾀ</t>
    <phoneticPr fontId="21"/>
  </si>
  <si>
    <t>【補助対象設備に蓄電池を含む場合】に添付</t>
    <rPh sb="1" eb="7">
      <t>ホジョタイショウセツビ</t>
    </rPh>
    <rPh sb="8" eb="11">
      <t>チクデンチ</t>
    </rPh>
    <rPh sb="12" eb="13">
      <t>フク</t>
    </rPh>
    <rPh sb="14" eb="16">
      <t>バアイ</t>
    </rPh>
    <phoneticPr fontId="21"/>
  </si>
  <si>
    <t>様式3</t>
    <phoneticPr fontId="21"/>
  </si>
  <si>
    <t>交付変更承認申請書</t>
    <rPh sb="0" eb="2">
      <t>コウフ</t>
    </rPh>
    <rPh sb="2" eb="6">
      <t>ヘンコウショウニン</t>
    </rPh>
    <rPh sb="6" eb="9">
      <t>シンセイショ</t>
    </rPh>
    <phoneticPr fontId="21"/>
  </si>
  <si>
    <t>補助事業者</t>
    <rPh sb="0" eb="5">
      <t>ホジョジギョウシャ</t>
    </rPh>
    <phoneticPr fontId="21"/>
  </si>
  <si>
    <t>　チェックリスト【交付変更承認申請書】</t>
    <rPh sb="9" eb="11">
      <t>コウフ</t>
    </rPh>
    <rPh sb="13" eb="15">
      <t>ショウニン</t>
    </rPh>
    <rPh sb="15" eb="18">
      <t>シンセイショ</t>
    </rPh>
    <phoneticPr fontId="21"/>
  </si>
  <si>
    <t>交付変更承認申請書提出時はこちらのチェックリストを使用してください。</t>
    <rPh sb="0" eb="2">
      <t>コウフ</t>
    </rPh>
    <rPh sb="4" eb="6">
      <t>ショウニン</t>
    </rPh>
    <rPh sb="6" eb="9">
      <t>シンセイショ</t>
    </rPh>
    <rPh sb="9" eb="12">
      <t>テイシュツジ</t>
    </rPh>
    <rPh sb="25" eb="27">
      <t>シヨウ</t>
    </rPh>
    <phoneticPr fontId="21"/>
  </si>
  <si>
    <t>【交付変更承認申請書】のもの</t>
    <rPh sb="3" eb="5">
      <t>ヘンコウ</t>
    </rPh>
    <rPh sb="5" eb="7">
      <t>ショウニン</t>
    </rPh>
    <phoneticPr fontId="21"/>
  </si>
  <si>
    <t>事業内容の変更の内容が確認できる書類</t>
    <phoneticPr fontId="21"/>
  </si>
  <si>
    <t>参考
様式</t>
    <rPh sb="0" eb="2">
      <t>サンコウ</t>
    </rPh>
    <rPh sb="3" eb="5">
      <t>ヨウシキ</t>
    </rPh>
    <phoneticPr fontId="21"/>
  </si>
  <si>
    <t>共同申請者法人役職</t>
    <rPh sb="0" eb="2">
      <t>キョウドウ</t>
    </rPh>
    <rPh sb="2" eb="5">
      <t>シンセイシャ</t>
    </rPh>
    <rPh sb="5" eb="7">
      <t>ホウジン</t>
    </rPh>
    <rPh sb="7" eb="9">
      <t>ヤクショク</t>
    </rPh>
    <phoneticPr fontId="1"/>
  </si>
  <si>
    <t>交付決定日</t>
    <rPh sb="0" eb="2">
      <t>コウフ</t>
    </rPh>
    <rPh sb="2" eb="4">
      <t>ケッテイ</t>
    </rPh>
    <rPh sb="4" eb="5">
      <t>ビ</t>
    </rPh>
    <phoneticPr fontId="21"/>
  </si>
  <si>
    <t>交付番号</t>
    <rPh sb="0" eb="2">
      <t>コウフ</t>
    </rPh>
    <rPh sb="2" eb="4">
      <t>バンゴウ</t>
    </rPh>
    <phoneticPr fontId="21"/>
  </si>
  <si>
    <t>変更内容</t>
    <rPh sb="0" eb="2">
      <t>ヘンコウ</t>
    </rPh>
    <rPh sb="2" eb="4">
      <t>ナイヨウ</t>
    </rPh>
    <phoneticPr fontId="21"/>
  </si>
  <si>
    <t>変更（中止・廃止）の生じた年月日</t>
    <phoneticPr fontId="21"/>
  </si>
  <si>
    <t>交付決定額</t>
    <rPh sb="0" eb="2">
      <t>コウフ</t>
    </rPh>
    <rPh sb="2" eb="4">
      <t>ケッテイ</t>
    </rPh>
    <rPh sb="4" eb="5">
      <t>ガク</t>
    </rPh>
    <phoneticPr fontId="21"/>
  </si>
  <si>
    <t>発電出力増減分</t>
    <rPh sb="0" eb="2">
      <t>ハツデン</t>
    </rPh>
    <rPh sb="2" eb="4">
      <t>シュツリョク</t>
    </rPh>
    <rPh sb="4" eb="6">
      <t>ゾウゲン</t>
    </rPh>
    <rPh sb="6" eb="7">
      <t>ブン</t>
    </rPh>
    <phoneticPr fontId="21"/>
  </si>
  <si>
    <t>補助経費増減</t>
    <rPh sb="0" eb="2">
      <t>ホジョ</t>
    </rPh>
    <rPh sb="2" eb="4">
      <t>ケイヒ</t>
    </rPh>
    <rPh sb="4" eb="6">
      <t>ゾウゲン</t>
    </rPh>
    <phoneticPr fontId="21"/>
  </si>
  <si>
    <t>旧補助経費</t>
    <rPh sb="0" eb="1">
      <t>キュウ</t>
    </rPh>
    <rPh sb="1" eb="3">
      <t>ホジョ</t>
    </rPh>
    <rPh sb="3" eb="5">
      <t>ケイヒ</t>
    </rPh>
    <phoneticPr fontId="21"/>
  </si>
  <si>
    <t>新補助経費</t>
    <rPh sb="0" eb="1">
      <t>シン</t>
    </rPh>
    <rPh sb="1" eb="3">
      <t>ホジョ</t>
    </rPh>
    <rPh sb="3" eb="5">
      <t>ケイヒ</t>
    </rPh>
    <phoneticPr fontId="21"/>
  </si>
  <si>
    <t>-</t>
  </si>
  <si>
    <t>旧発電出力</t>
    <rPh sb="0" eb="1">
      <t>キュウ</t>
    </rPh>
    <rPh sb="1" eb="5">
      <t>ハツデンシュツリョク</t>
    </rPh>
    <phoneticPr fontId="21"/>
  </si>
  <si>
    <t>新発電出力</t>
    <rPh sb="0" eb="1">
      <t>シン</t>
    </rPh>
    <rPh sb="1" eb="3">
      <t>ハツデン</t>
    </rPh>
    <rPh sb="3" eb="5">
      <t>シュツリョク</t>
    </rPh>
    <phoneticPr fontId="21"/>
  </si>
  <si>
    <t>旧蓄電容量</t>
    <rPh sb="0" eb="1">
      <t>キュウ</t>
    </rPh>
    <rPh sb="1" eb="3">
      <t>チクデン</t>
    </rPh>
    <rPh sb="3" eb="5">
      <t>ヨウリョウ</t>
    </rPh>
    <phoneticPr fontId="21"/>
  </si>
  <si>
    <t>蓄電容量増減分</t>
    <rPh sb="0" eb="2">
      <t>チクデン</t>
    </rPh>
    <rPh sb="2" eb="4">
      <t>ヨウリョウ</t>
    </rPh>
    <rPh sb="4" eb="6">
      <t>ゾウゲン</t>
    </rPh>
    <rPh sb="6" eb="7">
      <t>ブン</t>
    </rPh>
    <phoneticPr fontId="21"/>
  </si>
  <si>
    <t>新蓄電容量</t>
    <rPh sb="0" eb="1">
      <t>シン</t>
    </rPh>
    <phoneticPr fontId="21"/>
  </si>
  <si>
    <t>※　太陽電池モジュール、パワーコンディショナー、蓄電池、接続箱、変圧器、計測装置、表示装置、その他、補助対象設備の図面や見積書に記載された主要な構造物や電気設備等を記載してください。配線・ケーブル等は記載不要です。</t>
    <rPh sb="2" eb="6">
      <t>タイヨウデンチ</t>
    </rPh>
    <rPh sb="24" eb="27">
      <t>チクデンチ</t>
    </rPh>
    <rPh sb="28" eb="31">
      <t>セツゾクハコ</t>
    </rPh>
    <rPh sb="32" eb="35">
      <t>ヘンアツキ</t>
    </rPh>
    <rPh sb="41" eb="45">
      <t>ヒョウジソウチ</t>
    </rPh>
    <rPh sb="48" eb="49">
      <t>タ</t>
    </rPh>
    <rPh sb="50" eb="56">
      <t>ホジョタイショウセツビ</t>
    </rPh>
    <rPh sb="57" eb="59">
      <t>ズメン</t>
    </rPh>
    <rPh sb="60" eb="63">
      <t>ミツモリショ</t>
    </rPh>
    <rPh sb="64" eb="66">
      <t>キサイ</t>
    </rPh>
    <rPh sb="69" eb="71">
      <t>シュヨウ</t>
    </rPh>
    <rPh sb="72" eb="75">
      <t>コウゾウブツ</t>
    </rPh>
    <rPh sb="76" eb="80">
      <t>デンキセツビ</t>
    </rPh>
    <rPh sb="80" eb="81">
      <t>トウ</t>
    </rPh>
    <rPh sb="82" eb="84">
      <t>キサイ</t>
    </rPh>
    <rPh sb="91" eb="93">
      <t>ハイセン</t>
    </rPh>
    <rPh sb="98" eb="99">
      <t>トウ</t>
    </rPh>
    <rPh sb="100" eb="102">
      <t>キサイ</t>
    </rPh>
    <rPh sb="102" eb="104">
      <t>フヨウ</t>
    </rPh>
    <phoneticPr fontId="21"/>
  </si>
  <si>
    <t>令和６年度医療・社会福祉施設再エネ導入レジリエンス強化事業補助金交付変更</t>
    <phoneticPr fontId="21"/>
  </si>
  <si>
    <t xml:space="preserve">      （中止・廃止）承認申請書</t>
    <phoneticPr fontId="21"/>
  </si>
  <si>
    <t>（１）過去２年以内に銀行取引停止処分を受けていないこと。
（２）過去６か月以内に不渡手形又は不渡小切手を出していないこと。
（３）次の申立てがなされていないこと。
　ア　破産法（平成16年法律第75号）第18条又は第19条に基づく破産手続開　
　　始の申立て
　イ　会社更生法（平成14年法律第154号）第17条に基づく更生手続開始の申
　　立て
　ウ　民事再生法（平成11年法律第225号）第21条に基づく再生手続開始の申
　　立て
（４）債務不履行により、所有する資産に対し、仮差押命令、差押命令、保
　　全差押又は競売開始決定がなされていないこと。
（５）県税その他の租税を滞納していないこと。
（６）茨城県が措置する指名停止期間中の者でないこと。
（７）地方自治法施行令（昭和22年政令第16号）第167条の４の規定に該当す
　　る者でないこと。
（８）この要綱及び令和４年度いばらきエネルギーシフト促進事業補助金交
　　付要綱及び令和５年度いばらきエネルギーシフト促進事業補助金交付要
　　綱による補助金の交付を受けていないこと。
（９）前号の規定にかかわらず、リース等事業者については、リース等使用
　　者が要綱による補助金の交付を受けていないこと。
（10）関係法令や基準等を遵守すること。</t>
    <phoneticPr fontId="21"/>
  </si>
  <si>
    <t>４　補助対象設備</t>
    <phoneticPr fontId="21"/>
  </si>
  <si>
    <t>５　補助対象経費</t>
    <phoneticPr fontId="21"/>
  </si>
  <si>
    <t>６　補助額の算出</t>
    <phoneticPr fontId="21"/>
  </si>
  <si>
    <t>７　自家消費の見込み</t>
    <phoneticPr fontId="21"/>
  </si>
  <si>
    <t>）kW×11.5万円</t>
    <phoneticPr fontId="21"/>
  </si>
  <si>
    <t>）kWh×7.5万円</t>
    <phoneticPr fontId="21"/>
  </si>
  <si>
    <t>円　　・・・　　発電出力×11.5万円/kW（上限：1億2,000万円）</t>
    <rPh sb="0" eb="1">
      <t>エン</t>
    </rPh>
    <rPh sb="23" eb="25">
      <t>ジョウゲン</t>
    </rPh>
    <rPh sb="27" eb="28">
      <t>オク</t>
    </rPh>
    <rPh sb="33" eb="35">
      <t>マンエン</t>
    </rPh>
    <phoneticPr fontId="21"/>
  </si>
  <si>
    <t>円　　・・・　　蓄電容量×7.5万円/kW</t>
    <rPh sb="0" eb="1">
      <t>エン</t>
    </rPh>
    <rPh sb="8" eb="12">
      <t>チクデンヨウリョウ</t>
    </rPh>
    <phoneticPr fontId="21"/>
  </si>
  <si>
    <t>○</t>
    <phoneticPr fontId="21"/>
  </si>
  <si>
    <t>茨城県水戸市●●●―●●●</t>
    <rPh sb="0" eb="3">
      <t>イバラキケン</t>
    </rPh>
    <rPh sb="3" eb="6">
      <t>ミトシ</t>
    </rPh>
    <phoneticPr fontId="21"/>
  </si>
  <si>
    <t>○○○</t>
    <phoneticPr fontId="21"/>
  </si>
  <si>
    <t>変更</t>
  </si>
  <si>
    <t>１　補助対象設備のパワーコンディショナーの変更
２　発電出力の変更
３　補助対象経費の増額
※　補助金交付申請額は、交付決定額の13,516,000円を上限とし変更なし</t>
    <rPh sb="2" eb="6">
      <t>ホジョタイショウ</t>
    </rPh>
    <rPh sb="6" eb="8">
      <t>セツビ</t>
    </rPh>
    <rPh sb="21" eb="23">
      <t>ヘンコウ</t>
    </rPh>
    <rPh sb="26" eb="30">
      <t>ハツデンシュツリョク</t>
    </rPh>
    <rPh sb="31" eb="33">
      <t>ヘンコウ</t>
    </rPh>
    <rPh sb="36" eb="42">
      <t>ホジョタイショウケイヒ</t>
    </rPh>
    <rPh sb="43" eb="45">
      <t>ゾウガク</t>
    </rPh>
    <phoneticPr fontId="21"/>
  </si>
  <si>
    <t>補助対象設備であるパワーコンディショナーについて、システムの発電効率や設備の納期を考慮した結果、交付申請時のものから変更することが適当と判断したため。
また、上記の変更に伴い、発電出力が114kWから115kWに、補助対象経費が28,280,000円から28,380,000円に変更となるため。</t>
    <rPh sb="0" eb="6">
      <t>ホジョタイショウセツビ</t>
    </rPh>
    <rPh sb="30" eb="34">
      <t>ハツデンコウリツ</t>
    </rPh>
    <rPh sb="35" eb="37">
      <t>セツビ</t>
    </rPh>
    <rPh sb="38" eb="40">
      <t>ノウキ</t>
    </rPh>
    <rPh sb="41" eb="43">
      <t>コウリョ</t>
    </rPh>
    <rPh sb="45" eb="47">
      <t>ケッカ</t>
    </rPh>
    <rPh sb="48" eb="53">
      <t>コウフシンセイジ</t>
    </rPh>
    <rPh sb="58" eb="60">
      <t>ヘンコウ</t>
    </rPh>
    <rPh sb="65" eb="67">
      <t>テキトウ</t>
    </rPh>
    <rPh sb="68" eb="70">
      <t>ハンダン</t>
    </rPh>
    <rPh sb="79" eb="81">
      <t>ジョウキ</t>
    </rPh>
    <rPh sb="82" eb="84">
      <t>ヘンコウ</t>
    </rPh>
    <rPh sb="85" eb="86">
      <t>トモナ</t>
    </rPh>
    <rPh sb="88" eb="92">
      <t>ハツデンシュツリョク</t>
    </rPh>
    <rPh sb="107" eb="113">
      <t>ホジョタイショウケイヒ</t>
    </rPh>
    <rPh sb="124" eb="125">
      <t>エン</t>
    </rPh>
    <rPh sb="137" eb="138">
      <t>エン</t>
    </rPh>
    <rPh sb="139" eb="141">
      <t>ヘンコウ</t>
    </rPh>
    <phoneticPr fontId="21"/>
  </si>
  <si>
    <t>パワーコンディショナー
・●●●社、HIJKL-12345
　定格出力20kW×5台</t>
    <rPh sb="16" eb="17">
      <t>シャ</t>
    </rPh>
    <rPh sb="31" eb="35">
      <t>テイカクシュツリョク</t>
    </rPh>
    <rPh sb="41" eb="42">
      <t>ダイ</t>
    </rPh>
    <phoneticPr fontId="21"/>
  </si>
  <si>
    <t>パワーコンディショナー
・□□□社、ABCDE-12345
　定格出力49.9kW×2台</t>
    <phoneticPr fontId="21"/>
  </si>
  <si>
    <t>✔</t>
  </si>
  <si>
    <t>■</t>
  </si>
  <si>
    <t>□</t>
  </si>
  <si>
    <t>実施設計</t>
    <rPh sb="0" eb="4">
      <t>ジッシセッケイ</t>
    </rPh>
    <phoneticPr fontId="21"/>
  </si>
  <si>
    <t>基礎工事</t>
    <rPh sb="0" eb="4">
      <t>キソコウジ</t>
    </rPh>
    <phoneticPr fontId="21"/>
  </si>
  <si>
    <t>電気工事</t>
    <rPh sb="0" eb="4">
      <t>デンキコウジ</t>
    </rPh>
    <phoneticPr fontId="21"/>
  </si>
  <si>
    <t>設置工事</t>
    <rPh sb="0" eb="4">
      <t>セッチコウジ</t>
    </rPh>
    <phoneticPr fontId="21"/>
  </si>
  <si>
    <t>完了確認</t>
    <rPh sb="0" eb="4">
      <t>カンリョウカクニン</t>
    </rPh>
    <phoneticPr fontId="21"/>
  </si>
  <si>
    <t>支払日</t>
    <rPh sb="0" eb="3">
      <t>シハライビ</t>
    </rPh>
    <phoneticPr fontId="21"/>
  </si>
  <si>
    <t>●●●社</t>
  </si>
  <si>
    <t>12345-ABCDE</t>
  </si>
  <si>
    <t>□□□社</t>
    <rPh sb="3" eb="4">
      <t>シャ</t>
    </rPh>
    <phoneticPr fontId="21"/>
  </si>
  <si>
    <t>HIJKL-12345</t>
    <phoneticPr fontId="21"/>
  </si>
  <si>
    <t>△△△社</t>
    <phoneticPr fontId="21"/>
  </si>
  <si>
    <t>FGHIJ-67890</t>
    <phoneticPr fontId="21"/>
  </si>
  <si>
    <t>蓄電池とのハイブリッド型</t>
    <rPh sb="0" eb="3">
      <t>チクデンチ</t>
    </rPh>
    <rPh sb="11" eb="12">
      <t>ガタ</t>
    </rPh>
    <phoneticPr fontId="21"/>
  </si>
  <si>
    <t>ダウントランス</t>
  </si>
  <si>
    <t>○○○社</t>
    <rPh sb="3" eb="4">
      <t>シャ</t>
    </rPh>
    <phoneticPr fontId="21"/>
  </si>
  <si>
    <t>KLMN-XX</t>
  </si>
  <si>
    <t>計測装置</t>
    <rPh sb="0" eb="4">
      <t>ケイソクソウチ</t>
    </rPh>
    <phoneticPr fontId="21"/>
  </si>
  <si>
    <t>■■■社</t>
    <phoneticPr fontId="21"/>
  </si>
  <si>
    <t>OPQR-YY</t>
  </si>
  <si>
    <t>▽▽▽社</t>
    <rPh sb="3" eb="4">
      <t>シャ</t>
    </rPh>
    <phoneticPr fontId="21"/>
  </si>
  <si>
    <t>STUV-ZZ</t>
  </si>
  <si>
    <t>陸屋根用</t>
    <rPh sb="0" eb="4">
      <t>リクヤネヨウ</t>
    </rPh>
    <phoneticPr fontId="21"/>
  </si>
  <si>
    <t>×××社</t>
    <rPh sb="3" eb="4">
      <t>シャ</t>
    </rPh>
    <phoneticPr fontId="21"/>
  </si>
  <si>
    <t>67890-FGHIJ</t>
  </si>
  <si>
    <t>照明</t>
    <rPh sb="0" eb="2">
      <t>ショウメイ</t>
    </rPh>
    <phoneticPr fontId="21"/>
  </si>
  <si>
    <t>●</t>
  </si>
  <si>
    <t>●●●</t>
  </si>
  <si>
    <t>空調</t>
    <rPh sb="0" eb="2">
      <t>クウチョウ</t>
    </rPh>
    <phoneticPr fontId="21"/>
  </si>
  <si>
    <t>パソコン</t>
  </si>
  <si>
    <t>コンセント</t>
  </si>
  <si>
    <t>・上記の負荷について、日没後に●●工場の××室で△△業務に使用します。△△業務に使用する負荷の稼働時間としては□時間を予定しており、所要の消費電力量○○○○○kWｈになります。補助対象設備である蓄電池の蓄電容量は○○○○○kWhであり、消費電力量に見合った容量となっています。</t>
    <phoneticPr fontId="21"/>
  </si>
  <si>
    <t>実施設計費</t>
    <rPh sb="0" eb="4">
      <t>ジッシセッケイ</t>
    </rPh>
    <rPh sb="4" eb="5">
      <t>ヒ</t>
    </rPh>
    <phoneticPr fontId="21"/>
  </si>
  <si>
    <t>式</t>
    <rPh sb="0" eb="1">
      <t>シキ</t>
    </rPh>
    <phoneticPr fontId="21"/>
  </si>
  <si>
    <t>枚</t>
    <rPh sb="0" eb="1">
      <t>マイ</t>
    </rPh>
    <phoneticPr fontId="21"/>
  </si>
  <si>
    <t>パワーコンディショナー</t>
  </si>
  <si>
    <t>台</t>
    <rPh sb="0" eb="1">
      <t>ダイ</t>
    </rPh>
    <phoneticPr fontId="21"/>
  </si>
  <si>
    <t>架台</t>
    <rPh sb="0" eb="2">
      <t>カダイ</t>
    </rPh>
    <phoneticPr fontId="21"/>
  </si>
  <si>
    <t>FGHIJ-67890</t>
  </si>
  <si>
    <t>設置工事費</t>
    <rPh sb="0" eb="5">
      <t>セッチコウジヒ</t>
    </rPh>
    <phoneticPr fontId="21"/>
  </si>
  <si>
    <t>電気工事費</t>
    <rPh sb="0" eb="5">
      <t>デンキコウジヒ</t>
    </rPh>
    <phoneticPr fontId="21"/>
  </si>
  <si>
    <t>安全対策費</t>
    <rPh sb="0" eb="5">
      <t>アンゼンタイサクヒ</t>
    </rPh>
    <phoneticPr fontId="21"/>
  </si>
  <si>
    <t>産廃処理費</t>
    <rPh sb="0" eb="5">
      <t>サンパイショリヒ</t>
    </rPh>
    <phoneticPr fontId="21"/>
  </si>
  <si>
    <t>共通仮設費</t>
    <rPh sb="0" eb="5">
      <t>キョウツウカセツヒ</t>
    </rPh>
    <phoneticPr fontId="21"/>
  </si>
  <si>
    <t>現場管理費</t>
    <rPh sb="0" eb="5">
      <t>ゲンバカンリヒ</t>
    </rPh>
    <phoneticPr fontId="21"/>
  </si>
  <si>
    <t>一般管理費</t>
    <rPh sb="0" eb="5">
      <t>イッパンカンリヒ</t>
    </rPh>
    <phoneticPr fontId="21"/>
  </si>
  <si>
    <t>搬入費</t>
    <rPh sb="0" eb="3">
      <t>ハンニュウヒ</t>
    </rPh>
    <phoneticPr fontId="21"/>
  </si>
  <si>
    <t>実施設計費</t>
    <rPh sb="0" eb="5">
      <t>ジッシセッケイヒ</t>
    </rPh>
    <phoneticPr fontId="21"/>
  </si>
  <si>
    <t>蓄電池ユニット</t>
    <rPh sb="0" eb="3">
      <t>チクデンチ</t>
    </rPh>
    <phoneticPr fontId="21"/>
  </si>
  <si>
    <t>医療法人　いばエネ病院</t>
    <rPh sb="0" eb="4">
      <t>イリョウホウジン</t>
    </rPh>
    <rPh sb="9" eb="11">
      <t>ビョウイン</t>
    </rPh>
    <phoneticPr fontId="21"/>
  </si>
  <si>
    <t>院長</t>
    <rPh sb="0" eb="2">
      <t>インチョウ</t>
    </rPh>
    <phoneticPr fontId="21"/>
  </si>
  <si>
    <t>茨城　一郎</t>
    <phoneticPr fontId="21"/>
  </si>
  <si>
    <t>業種</t>
    <rPh sb="0" eb="2">
      <t>ギョウシュ</t>
    </rPh>
    <phoneticPr fontId="21"/>
  </si>
  <si>
    <t>医療施設</t>
  </si>
  <si>
    <t>茨城県水戸市●●●―●●●</t>
    <phoneticPr fontId="21"/>
  </si>
  <si>
    <t>医療法人　いばエネ病院</t>
    <phoneticPr fontId="21"/>
  </si>
  <si>
    <t>号で補助金の交付決定の通知があった令和６年</t>
    <rPh sb="0" eb="1">
      <t>ゴウ</t>
    </rPh>
    <phoneticPr fontId="21"/>
  </si>
  <si>
    <t>度医療・社会福祉施設再エネ導入レジリエンス強化事業補助金について、次のとおり</t>
    <phoneticPr fontId="21"/>
  </si>
  <si>
    <t>し</t>
    <phoneticPr fontId="21"/>
  </si>
  <si>
    <t>たいので、令和６年度医療・社会福祉施設再エネ導入レジリエンス強化事業補助金交付要綱第</t>
    <rPh sb="5" eb="7">
      <t>レイワ</t>
    </rPh>
    <rPh sb="8" eb="10">
      <t>ネンド</t>
    </rPh>
    <rPh sb="10" eb="12">
      <t>イリョウ</t>
    </rPh>
    <rPh sb="13" eb="19">
      <t>シャカイフクシシセツ</t>
    </rPh>
    <rPh sb="19" eb="20">
      <t>サイ</t>
    </rPh>
    <rPh sb="22" eb="24">
      <t>ドウニュウ</t>
    </rPh>
    <rPh sb="30" eb="32">
      <t>キョウカ</t>
    </rPh>
    <rPh sb="32" eb="34">
      <t>ジギョウ</t>
    </rPh>
    <rPh sb="34" eb="37">
      <t>ホジョキン</t>
    </rPh>
    <rPh sb="37" eb="39">
      <t>コウフ</t>
    </rPh>
    <rPh sb="39" eb="41">
      <t>ヨウコウ</t>
    </rPh>
    <rPh sb="41" eb="42">
      <t>ダイ</t>
    </rPh>
    <phoneticPr fontId="21"/>
  </si>
  <si>
    <t>11条第１項の規定により承認を申請します。</t>
    <phoneticPr fontId="21"/>
  </si>
  <si>
    <t>要綱第４条の該当</t>
    <phoneticPr fontId="21"/>
  </si>
  <si>
    <t>要綱第５条の該当</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</si>
</sst>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_ "/>
    <numFmt numFmtId="177" formatCode="0_ "/>
    <numFmt numFmtId="178" formatCode="0.00_ "/>
    <numFmt numFmtId="179" formatCode="0.0_);[Red]\(0.0\)"/>
    <numFmt numFmtId="180" formatCode="0.0_ "/>
    <numFmt numFmtId="181" formatCode="0_);[Red]\(0\)"/>
    <numFmt numFmtId="182" formatCode="#,##0_);[Red]\(#,##0\)"/>
    <numFmt numFmtId="183" formatCode="#,##0.0_ "/>
    <numFmt numFmtId="184" formatCode="0.0%"/>
    <numFmt numFmtId="185" formatCode="[&lt;=999]000;[&lt;=9999]000\-00;000\-0000"/>
    <numFmt numFmtId="186" formatCode="#,##0.0_);[Red]\(#,##0.0\)"/>
    <numFmt numFmtId="187" formatCode="#,##0.0;[Red]\-#,##0.0"/>
    <numFmt numFmtId="188" formatCode="#,##0.0_ ;[Red]\-#,##0.0\ "/>
    <numFmt numFmtId="189" formatCode="#,##0;[Red]\-#,##0;\-"/>
    <numFmt numFmtId="190" formatCode="#,##0.0;[Red]\-#,##0;\-"/>
    <numFmt numFmtId="191" formatCode="#,##0_ ;[Red]\-#,##0\ "/>
    <numFmt numFmtId="192" formatCode="yyyy/m/d;@"/>
    <numFmt numFmtId="193" formatCode="#,##0.00;[Red]\-#,##0;\-"/>
    <numFmt numFmtId="194" formatCode="#,##0.00_ "/>
  </numFmts>
  <fonts count="4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ＭＳ Ｐゴシック"/>
      <family val="3"/>
      <charset val="128"/>
    </font>
    <font>
      <sz val="11"/>
      <color theme="1"/>
      <name val="ＭＳ Ｐ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14"/>
      <color theme="1"/>
      <name val="ＭＳ 明朝"/>
      <family val="1"/>
      <charset val="128"/>
    </font>
    <font>
      <sz val="10"/>
      <color theme="1"/>
      <name val="ＭＳ 明朝"/>
      <family val="1"/>
      <charset val="128"/>
    </font>
    <font>
      <sz val="16"/>
      <color theme="1"/>
      <name val="ＭＳ Ｐゴシック"/>
      <family val="3"/>
      <charset val="128"/>
    </font>
    <font>
      <sz val="9"/>
      <color theme="1"/>
      <name val="ＭＳ Ｐゴシック"/>
      <family val="3"/>
      <charset val="128"/>
    </font>
    <font>
      <sz val="14"/>
      <color theme="1"/>
      <name val="ＭＳ ゴシック"/>
      <family val="3"/>
      <charset val="128"/>
    </font>
    <font>
      <u/>
      <sz val="11"/>
      <color theme="1"/>
      <name val="ＭＳ Ｐゴシック"/>
      <family val="3"/>
      <charset val="128"/>
    </font>
    <font>
      <sz val="10"/>
      <color theme="1"/>
      <name val="ＭＳ Ｐ明朝"/>
      <family val="1"/>
      <charset val="128"/>
    </font>
    <font>
      <sz val="10"/>
      <color theme="1"/>
      <name val="ＭＳ Ｐゴシック"/>
      <family val="3"/>
      <charset val="128"/>
    </font>
    <font>
      <sz val="12"/>
      <color theme="1"/>
      <name val="ＭＳ Ｐゴシック"/>
      <family val="3"/>
      <charset val="128"/>
    </font>
    <font>
      <u/>
      <sz val="12"/>
      <color theme="1"/>
      <name val="ＭＳ Ｐゴシック"/>
      <family val="3"/>
      <charset val="128"/>
    </font>
    <font>
      <b/>
      <sz val="11"/>
      <color theme="1"/>
      <name val="ＭＳ Ｐゴシック"/>
      <family val="3"/>
      <charset val="128"/>
    </font>
    <font>
      <sz val="11"/>
      <color rgb="FFFF0000"/>
      <name val="ＭＳ 明朝"/>
      <family val="1"/>
      <charset val="128"/>
    </font>
    <font>
      <sz val="10.5"/>
      <color rgb="FFFF0000"/>
      <name val="ＭＳ 明朝"/>
      <family val="1"/>
      <charset val="128"/>
    </font>
    <font>
      <sz val="11"/>
      <color rgb="FFFF0000"/>
      <name val="ＭＳ Ｐゴシック"/>
      <family val="3"/>
      <charset val="128"/>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theme="4" tint="0.79998168889431442"/>
      </patternFill>
    </fill>
  </fills>
  <borders count="9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dotted">
        <color indexed="64"/>
      </top>
      <bottom/>
      <diagonal style="thin">
        <color indexed="64"/>
      </diagonal>
    </border>
    <border diagonalUp="1">
      <left/>
      <right style="thin">
        <color indexed="64"/>
      </right>
      <top style="dotted">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thin">
        <color theme="4" tint="0.39997558519241921"/>
      </right>
      <top style="thin">
        <color theme="4" tint="0.39997558519241921"/>
      </top>
      <bottom style="thin">
        <color theme="4" tint="0.39997558519241921"/>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20" applyBorder="0">
      <alignment horizontal="center" vertical="center"/>
    </xf>
    <xf numFmtId="38" fontId="1" fillId="0" borderId="0" applyFont="0" applyFill="0" applyBorder="0" applyAlignment="0" applyProtection="0">
      <alignment vertical="center"/>
    </xf>
  </cellStyleXfs>
  <cellXfs count="504">
    <xf numFmtId="0" fontId="0" fillId="0" borderId="0" xfId="0">
      <alignment vertical="center"/>
    </xf>
    <xf numFmtId="0" fontId="20" fillId="0" borderId="0" xfId="0" applyFont="1" applyAlignment="1">
      <alignment horizontal="left" vertical="center"/>
    </xf>
    <xf numFmtId="0" fontId="20" fillId="0" borderId="0" xfId="0" applyFont="1" applyAlignment="1">
      <alignment horizontal="justify" vertical="center"/>
    </xf>
    <xf numFmtId="0" fontId="22" fillId="0" borderId="0" xfId="0" applyFont="1">
      <alignment vertical="center"/>
    </xf>
    <xf numFmtId="0" fontId="20" fillId="0" borderId="0" xfId="0" applyFont="1">
      <alignment vertical="center"/>
    </xf>
    <xf numFmtId="0" fontId="30" fillId="33" borderId="30" xfId="0" applyFont="1" applyFill="1" applyBorder="1" applyAlignment="1">
      <alignment horizontal="left" vertical="center"/>
    </xf>
    <xf numFmtId="0" fontId="30" fillId="33" borderId="32" xfId="0" applyFont="1" applyFill="1" applyBorder="1" applyAlignment="1">
      <alignment horizontal="left" vertical="center"/>
    </xf>
    <xf numFmtId="0" fontId="30" fillId="33" borderId="11" xfId="0" applyFont="1" applyFill="1" applyBorder="1" applyAlignment="1">
      <alignment horizontal="lef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vertical="center" wrapText="1"/>
    </xf>
    <xf numFmtId="0" fontId="31" fillId="0" borderId="0" xfId="0" applyFont="1" applyAlignment="1">
      <alignment vertical="top" wrapText="1"/>
    </xf>
    <xf numFmtId="0" fontId="23" fillId="0" borderId="18" xfId="0" applyFont="1" applyBorder="1">
      <alignment vertical="center"/>
    </xf>
    <xf numFmtId="0" fontId="23" fillId="0" borderId="18" xfId="0" applyFont="1" applyBorder="1" applyAlignment="1">
      <alignment vertical="center" wrapText="1"/>
    </xf>
    <xf numFmtId="0" fontId="23" fillId="0" borderId="18" xfId="0" quotePrefix="1" applyFont="1" applyBorder="1" applyAlignment="1">
      <alignment horizontal="right" vertical="center"/>
    </xf>
    <xf numFmtId="0" fontId="23" fillId="0" borderId="18" xfId="0" applyFont="1" applyBorder="1" applyAlignment="1">
      <alignment horizontal="center" vertical="center"/>
    </xf>
    <xf numFmtId="0" fontId="23" fillId="0" borderId="18" xfId="0" applyFont="1" applyBorder="1" applyAlignment="1">
      <alignment horizontal="center" vertical="center" wrapText="1"/>
    </xf>
    <xf numFmtId="0" fontId="23" fillId="0" borderId="0" xfId="0" applyFont="1" applyAlignment="1">
      <alignment vertical="top"/>
    </xf>
    <xf numFmtId="0" fontId="30" fillId="0" borderId="0" xfId="0" applyFont="1">
      <alignment vertical="center"/>
    </xf>
    <xf numFmtId="0" fontId="24" fillId="0" borderId="0" xfId="0" applyFont="1" applyAlignment="1">
      <alignment horizontal="center" vertical="center"/>
    </xf>
    <xf numFmtId="0" fontId="24" fillId="0" borderId="0" xfId="0" applyFont="1">
      <alignment vertical="center"/>
    </xf>
    <xf numFmtId="0" fontId="32" fillId="0" borderId="0" xfId="0" applyFont="1">
      <alignment vertical="center"/>
    </xf>
    <xf numFmtId="0" fontId="23" fillId="0" borderId="0" xfId="0" applyFont="1" applyAlignment="1">
      <alignment horizontal="left" vertical="center"/>
    </xf>
    <xf numFmtId="0" fontId="33" fillId="0" borderId="0" xfId="0" applyFont="1">
      <alignment vertical="center"/>
    </xf>
    <xf numFmtId="176" fontId="23" fillId="34" borderId="10" xfId="0" applyNumberFormat="1" applyFont="1" applyFill="1" applyBorder="1" applyAlignment="1" applyProtection="1">
      <alignment horizontal="center" vertical="center"/>
      <protection locked="0"/>
    </xf>
    <xf numFmtId="176" fontId="31" fillId="0" borderId="0" xfId="0" applyNumberFormat="1" applyFont="1">
      <alignment vertical="center"/>
    </xf>
    <xf numFmtId="0" fontId="31" fillId="0" borderId="0" xfId="0" applyFont="1">
      <alignment vertical="center"/>
    </xf>
    <xf numFmtId="176" fontId="23" fillId="35" borderId="10" xfId="0" applyNumberFormat="1" applyFont="1" applyFill="1" applyBorder="1" applyAlignment="1">
      <alignment horizontal="center" vertical="center"/>
    </xf>
    <xf numFmtId="0" fontId="23" fillId="36" borderId="0" xfId="0" applyFont="1" applyFill="1">
      <alignment vertical="center"/>
    </xf>
    <xf numFmtId="0" fontId="23" fillId="0" borderId="0" xfId="0" applyFont="1" applyAlignment="1">
      <alignment horizontal="right" vertical="center"/>
    </xf>
    <xf numFmtId="0" fontId="23" fillId="35" borderId="10" xfId="0" applyFont="1" applyFill="1" applyBorder="1" applyAlignment="1">
      <alignment horizontal="center" vertical="center"/>
    </xf>
    <xf numFmtId="183" fontId="23" fillId="0" borderId="0" xfId="0" applyNumberFormat="1" applyFont="1">
      <alignment vertical="center"/>
    </xf>
    <xf numFmtId="178" fontId="23" fillId="0" borderId="0" xfId="0" applyNumberFormat="1" applyFont="1">
      <alignment vertical="center"/>
    </xf>
    <xf numFmtId="0" fontId="34" fillId="0" borderId="18" xfId="0" applyFont="1" applyBorder="1">
      <alignment vertical="center"/>
    </xf>
    <xf numFmtId="0" fontId="35" fillId="0" borderId="18" xfId="0" applyFont="1" applyBorder="1" applyAlignment="1">
      <alignment vertical="center" shrinkToFit="1"/>
    </xf>
    <xf numFmtId="0" fontId="31" fillId="0" borderId="0" xfId="0" applyFont="1" applyAlignment="1">
      <alignment horizontal="right" vertical="center"/>
    </xf>
    <xf numFmtId="184" fontId="35" fillId="0" borderId="18" xfId="0" applyNumberFormat="1" applyFont="1" applyBorder="1" applyAlignment="1">
      <alignment horizontal="justify" vertical="center" wrapText="1"/>
    </xf>
    <xf numFmtId="179" fontId="31" fillId="0" borderId="0" xfId="0" applyNumberFormat="1" applyFont="1" applyAlignment="1">
      <alignment horizontal="right" vertical="center"/>
    </xf>
    <xf numFmtId="0" fontId="23" fillId="0" borderId="0" xfId="0" applyFont="1" applyAlignment="1">
      <alignment vertical="center" shrinkToFit="1"/>
    </xf>
    <xf numFmtId="181" fontId="31" fillId="0" borderId="0" xfId="0" applyNumberFormat="1" applyFont="1" applyAlignment="1">
      <alignment horizontal="right" vertical="center"/>
    </xf>
    <xf numFmtId="0" fontId="23" fillId="0" borderId="10" xfId="0" applyFont="1" applyBorder="1">
      <alignment vertical="center"/>
    </xf>
    <xf numFmtId="0" fontId="23" fillId="0" borderId="10" xfId="0" applyFont="1" applyBorder="1" applyAlignment="1">
      <alignment vertical="center" wrapText="1"/>
    </xf>
    <xf numFmtId="0" fontId="23" fillId="34" borderId="10" xfId="0" applyFont="1" applyFill="1" applyBorder="1" applyAlignment="1" applyProtection="1">
      <alignment horizontal="left" vertical="center" shrinkToFit="1"/>
      <protection locked="0"/>
    </xf>
    <xf numFmtId="176" fontId="23" fillId="34" borderId="10" xfId="0" applyNumberFormat="1" applyFont="1" applyFill="1" applyBorder="1" applyAlignment="1" applyProtection="1">
      <alignment horizontal="right" vertical="center" shrinkToFit="1"/>
      <protection locked="0"/>
    </xf>
    <xf numFmtId="183" fontId="23" fillId="35" borderId="10" xfId="0" applyNumberFormat="1" applyFont="1" applyFill="1" applyBorder="1">
      <alignment vertical="center"/>
    </xf>
    <xf numFmtId="0" fontId="23" fillId="37" borderId="10" xfId="0" applyFont="1" applyFill="1" applyBorder="1">
      <alignment vertical="center"/>
    </xf>
    <xf numFmtId="0" fontId="36" fillId="0" borderId="0" xfId="0" applyFont="1">
      <alignment vertical="center"/>
    </xf>
    <xf numFmtId="0" fontId="36" fillId="0" borderId="0" xfId="0" applyFont="1" applyAlignment="1">
      <alignment vertical="center" wrapText="1"/>
    </xf>
    <xf numFmtId="0" fontId="36" fillId="0" borderId="0" xfId="0" applyFont="1" applyAlignment="1">
      <alignment vertical="top" wrapText="1"/>
    </xf>
    <xf numFmtId="0" fontId="37" fillId="0" borderId="0" xfId="0" applyFont="1" applyAlignment="1">
      <alignment horizontal="left" vertical="center"/>
    </xf>
    <xf numFmtId="0" fontId="37" fillId="0" borderId="0" xfId="0" applyFont="1" applyAlignment="1">
      <alignment horizontal="center" vertical="center"/>
    </xf>
    <xf numFmtId="176" fontId="36" fillId="35" borderId="10" xfId="0" applyNumberFormat="1" applyFont="1" applyFill="1" applyBorder="1">
      <alignment vertical="center"/>
    </xf>
    <xf numFmtId="0" fontId="36" fillId="0" borderId="0" xfId="0" applyFont="1" applyAlignment="1">
      <alignment horizontal="right" vertical="center"/>
    </xf>
    <xf numFmtId="176" fontId="36" fillId="35" borderId="10" xfId="0" applyNumberFormat="1" applyFont="1" applyFill="1" applyBorder="1" applyAlignment="1">
      <alignment horizontal="right" vertical="center"/>
    </xf>
    <xf numFmtId="176" fontId="36" fillId="35" borderId="12" xfId="0" applyNumberFormat="1" applyFont="1" applyFill="1" applyBorder="1" applyAlignment="1">
      <alignment horizontal="right" vertical="center"/>
    </xf>
    <xf numFmtId="176" fontId="36" fillId="0" borderId="0" xfId="0" applyNumberFormat="1" applyFont="1">
      <alignment vertical="center"/>
    </xf>
    <xf numFmtId="0" fontId="36" fillId="0" borderId="0" xfId="0" applyFont="1" applyAlignment="1">
      <alignment horizontal="right" vertical="top" wrapText="1"/>
    </xf>
    <xf numFmtId="0" fontId="23" fillId="0" borderId="40" xfId="0" applyFont="1" applyBorder="1">
      <alignment vertical="center"/>
    </xf>
    <xf numFmtId="0" fontId="23" fillId="0" borderId="41" xfId="0" applyFont="1" applyBorder="1">
      <alignment vertical="center"/>
    </xf>
    <xf numFmtId="0" fontId="23" fillId="0" borderId="22" xfId="0" applyFont="1" applyBorder="1">
      <alignment vertical="center"/>
    </xf>
    <xf numFmtId="0" fontId="23" fillId="0" borderId="43" xfId="0" applyFont="1" applyBorder="1" applyAlignment="1">
      <alignment horizontal="center" vertical="center"/>
    </xf>
    <xf numFmtId="0" fontId="23" fillId="37" borderId="44" xfId="0" applyFont="1" applyFill="1" applyBorder="1" applyAlignment="1">
      <alignment vertical="center" wrapText="1"/>
    </xf>
    <xf numFmtId="176" fontId="23" fillId="37" borderId="44" xfId="0" applyNumberFormat="1" applyFont="1" applyFill="1" applyBorder="1" applyAlignment="1">
      <alignment horizontal="center" vertical="center"/>
    </xf>
    <xf numFmtId="176" fontId="23" fillId="37" borderId="32" xfId="0" applyNumberFormat="1" applyFont="1" applyFill="1" applyBorder="1" applyAlignment="1">
      <alignment horizontal="center" vertical="center"/>
    </xf>
    <xf numFmtId="0" fontId="23" fillId="37" borderId="43" xfId="0" applyFont="1" applyFill="1" applyBorder="1" applyAlignment="1">
      <alignment horizontal="center" vertical="center"/>
    </xf>
    <xf numFmtId="0" fontId="23" fillId="37" borderId="45" xfId="0" applyFont="1" applyFill="1" applyBorder="1" applyAlignment="1">
      <alignment vertical="center" wrapText="1"/>
    </xf>
    <xf numFmtId="0" fontId="23" fillId="37" borderId="47" xfId="0" applyFont="1" applyFill="1" applyBorder="1" applyAlignment="1">
      <alignment vertical="center" wrapText="1"/>
    </xf>
    <xf numFmtId="176" fontId="23" fillId="37" borderId="47" xfId="0" applyNumberFormat="1" applyFont="1" applyFill="1" applyBorder="1">
      <alignment vertical="center"/>
    </xf>
    <xf numFmtId="176" fontId="23" fillId="37" borderId="34" xfId="0" applyNumberFormat="1" applyFont="1" applyFill="1" applyBorder="1">
      <alignment vertical="center"/>
    </xf>
    <xf numFmtId="0" fontId="23" fillId="37" borderId="48" xfId="0" applyFont="1" applyFill="1" applyBorder="1">
      <alignment vertical="center"/>
    </xf>
    <xf numFmtId="0" fontId="31" fillId="37" borderId="49" xfId="0" applyFont="1" applyFill="1" applyBorder="1" applyAlignment="1">
      <alignment vertical="top" wrapText="1"/>
    </xf>
    <xf numFmtId="176" fontId="23" fillId="37" borderId="44" xfId="0" applyNumberFormat="1" applyFont="1" applyFill="1" applyBorder="1">
      <alignment vertical="center"/>
    </xf>
    <xf numFmtId="176" fontId="23" fillId="37" borderId="32" xfId="0" applyNumberFormat="1" applyFont="1" applyFill="1" applyBorder="1">
      <alignment vertical="center"/>
    </xf>
    <xf numFmtId="0" fontId="23" fillId="37" borderId="43" xfId="0" applyFont="1" applyFill="1" applyBorder="1">
      <alignment vertical="center"/>
    </xf>
    <xf numFmtId="0" fontId="31" fillId="37" borderId="45" xfId="0" applyFont="1" applyFill="1" applyBorder="1" applyAlignment="1">
      <alignment vertical="top" wrapText="1"/>
    </xf>
    <xf numFmtId="183" fontId="36" fillId="0" borderId="0" xfId="0" applyNumberFormat="1" applyFont="1">
      <alignment vertical="center"/>
    </xf>
    <xf numFmtId="176" fontId="23" fillId="37" borderId="45" xfId="0" applyNumberFormat="1" applyFont="1" applyFill="1" applyBorder="1">
      <alignment vertical="center"/>
    </xf>
    <xf numFmtId="184" fontId="24" fillId="0" borderId="0" xfId="0" applyNumberFormat="1" applyFont="1">
      <alignment vertical="center"/>
    </xf>
    <xf numFmtId="186" fontId="36" fillId="35" borderId="10" xfId="0" applyNumberFormat="1" applyFont="1" applyFill="1" applyBorder="1">
      <alignment vertical="center"/>
    </xf>
    <xf numFmtId="0" fontId="23" fillId="34" borderId="18" xfId="0" applyFont="1" applyFill="1" applyBorder="1" applyAlignment="1" applyProtection="1">
      <alignment horizontal="left" vertical="center" shrinkToFit="1"/>
      <protection locked="0"/>
    </xf>
    <xf numFmtId="0" fontId="22" fillId="0" borderId="0" xfId="0" applyFont="1" applyAlignment="1">
      <alignment horizontal="left" vertical="center"/>
    </xf>
    <xf numFmtId="0" fontId="35" fillId="0" borderId="18" xfId="0" applyFont="1" applyBorder="1" applyAlignment="1">
      <alignment vertical="center" wrapText="1"/>
    </xf>
    <xf numFmtId="183" fontId="23" fillId="35" borderId="10" xfId="0" applyNumberFormat="1" applyFont="1" applyFill="1" applyBorder="1" applyAlignment="1">
      <alignment horizontal="right" vertical="center"/>
    </xf>
    <xf numFmtId="182" fontId="36" fillId="35" borderId="10" xfId="0" applyNumberFormat="1" applyFont="1" applyFill="1" applyBorder="1" applyAlignment="1">
      <alignment vertical="center" shrinkToFit="1"/>
    </xf>
    <xf numFmtId="182" fontId="36" fillId="0" borderId="0" xfId="0" applyNumberFormat="1" applyFont="1" applyAlignment="1">
      <alignment vertical="center" shrinkToFit="1"/>
    </xf>
    <xf numFmtId="182" fontId="36" fillId="35" borderId="10" xfId="0" applyNumberFormat="1" applyFont="1" applyFill="1" applyBorder="1" applyAlignment="1">
      <alignment horizontal="right" vertical="center" shrinkToFit="1"/>
    </xf>
    <xf numFmtId="182" fontId="36" fillId="35" borderId="12" xfId="0" applyNumberFormat="1" applyFont="1" applyFill="1" applyBorder="1" applyAlignment="1">
      <alignment vertical="center" shrinkToFit="1"/>
    </xf>
    <xf numFmtId="182" fontId="23" fillId="0" borderId="0" xfId="0" applyNumberFormat="1" applyFont="1" applyAlignment="1">
      <alignment vertical="center" shrinkToFit="1"/>
    </xf>
    <xf numFmtId="38" fontId="0" fillId="0" borderId="0" xfId="45" applyFont="1">
      <alignment vertical="center"/>
    </xf>
    <xf numFmtId="0" fontId="0" fillId="0" borderId="0" xfId="0" applyAlignment="1">
      <alignment vertical="center" wrapText="1"/>
    </xf>
    <xf numFmtId="38" fontId="23" fillId="0" borderId="0" xfId="45" applyFont="1">
      <alignment vertical="center"/>
    </xf>
    <xf numFmtId="187" fontId="23" fillId="0" borderId="0" xfId="45" applyNumberFormat="1" applyFont="1">
      <alignment vertical="center"/>
    </xf>
    <xf numFmtId="187" fontId="23" fillId="34" borderId="18" xfId="45" applyNumberFormat="1" applyFont="1" applyFill="1" applyBorder="1" applyAlignment="1" applyProtection="1">
      <alignment horizontal="right" vertical="center" shrinkToFit="1"/>
      <protection locked="0"/>
    </xf>
    <xf numFmtId="0" fontId="23" fillId="0" borderId="36" xfId="0" applyFont="1" applyBorder="1">
      <alignment vertical="center"/>
    </xf>
    <xf numFmtId="0" fontId="23" fillId="0" borderId="36" xfId="0" applyFont="1" applyBorder="1" applyAlignment="1">
      <alignment vertical="center" wrapText="1"/>
    </xf>
    <xf numFmtId="0" fontId="23" fillId="34" borderId="37" xfId="0" applyFont="1" applyFill="1" applyBorder="1" applyAlignment="1" applyProtection="1">
      <alignment horizontal="left" vertical="center" shrinkToFit="1"/>
      <protection locked="0"/>
    </xf>
    <xf numFmtId="187" fontId="23" fillId="34" borderId="37" xfId="45" applyNumberFormat="1" applyFont="1" applyFill="1" applyBorder="1" applyAlignment="1" applyProtection="1">
      <alignment horizontal="right" vertical="center" shrinkToFit="1"/>
      <protection locked="0"/>
    </xf>
    <xf numFmtId="0" fontId="23" fillId="34" borderId="55" xfId="0" applyFont="1" applyFill="1" applyBorder="1" applyAlignment="1" applyProtection="1">
      <alignment horizontal="left" vertical="center" shrinkToFit="1"/>
      <protection locked="0"/>
    </xf>
    <xf numFmtId="0" fontId="23" fillId="34" borderId="56" xfId="0" applyFont="1" applyFill="1" applyBorder="1" applyAlignment="1" applyProtection="1">
      <alignment horizontal="left" vertical="center" shrinkToFit="1"/>
      <protection locked="0"/>
    </xf>
    <xf numFmtId="0" fontId="23" fillId="34" borderId="58" xfId="0" applyFont="1" applyFill="1" applyBorder="1" applyAlignment="1" applyProtection="1">
      <alignment horizontal="left" vertical="center" shrinkToFit="1"/>
      <protection locked="0"/>
    </xf>
    <xf numFmtId="0" fontId="23" fillId="34" borderId="59" xfId="0" applyFont="1" applyFill="1" applyBorder="1" applyAlignment="1" applyProtection="1">
      <alignment horizontal="left" vertical="center" shrinkToFit="1"/>
      <protection locked="0"/>
    </xf>
    <xf numFmtId="0" fontId="23" fillId="34" borderId="60" xfId="0" applyFont="1" applyFill="1" applyBorder="1" applyAlignment="1" applyProtection="1">
      <alignment horizontal="left" vertical="center" shrinkToFit="1"/>
      <protection locked="0"/>
    </xf>
    <xf numFmtId="0" fontId="23" fillId="34" borderId="61" xfId="0" applyFont="1" applyFill="1" applyBorder="1" applyAlignment="1" applyProtection="1">
      <alignment horizontal="left" vertical="center" shrinkToFit="1"/>
      <protection locked="0"/>
    </xf>
    <xf numFmtId="0" fontId="23" fillId="34" borderId="53" xfId="0" applyFont="1" applyFill="1" applyBorder="1" applyAlignment="1" applyProtection="1">
      <alignment horizontal="left" vertical="center" shrinkToFit="1"/>
      <protection locked="0"/>
    </xf>
    <xf numFmtId="0" fontId="23" fillId="34" borderId="63" xfId="0" applyFont="1" applyFill="1" applyBorder="1" applyAlignment="1" applyProtection="1">
      <alignment horizontal="left" vertical="center" shrinkToFit="1"/>
      <protection locked="0"/>
    </xf>
    <xf numFmtId="0" fontId="23" fillId="34" borderId="54" xfId="0" applyFont="1" applyFill="1" applyBorder="1" applyAlignment="1" applyProtection="1">
      <alignment horizontal="left" vertical="center" shrinkToFit="1"/>
      <protection locked="0"/>
    </xf>
    <xf numFmtId="0" fontId="23" fillId="34" borderId="62" xfId="0" applyFont="1" applyFill="1" applyBorder="1" applyAlignment="1" applyProtection="1">
      <alignment horizontal="left" vertical="center" shrinkToFit="1"/>
      <protection locked="0"/>
    </xf>
    <xf numFmtId="0" fontId="23" fillId="34" borderId="57" xfId="0" applyFont="1" applyFill="1" applyBorder="1" applyAlignment="1" applyProtection="1">
      <alignment horizontal="left" vertical="center" shrinkToFit="1"/>
      <protection locked="0"/>
    </xf>
    <xf numFmtId="187" fontId="23" fillId="0" borderId="0" xfId="0" applyNumberFormat="1" applyFont="1">
      <alignment vertical="center"/>
    </xf>
    <xf numFmtId="0" fontId="38" fillId="0" borderId="0" xfId="0" applyFont="1">
      <alignment vertical="center"/>
    </xf>
    <xf numFmtId="183" fontId="23" fillId="35" borderId="10" xfId="0" applyNumberFormat="1" applyFont="1" applyFill="1" applyBorder="1" applyAlignment="1">
      <alignment horizontal="center" vertical="center" shrinkToFit="1"/>
    </xf>
    <xf numFmtId="176" fontId="23" fillId="34" borderId="55" xfId="0" applyNumberFormat="1" applyFont="1" applyFill="1" applyBorder="1" applyAlignment="1" applyProtection="1">
      <alignment horizontal="right" vertical="center" shrinkToFit="1"/>
      <protection locked="0"/>
    </xf>
    <xf numFmtId="176" fontId="23" fillId="34" borderId="18" xfId="0" applyNumberFormat="1" applyFont="1" applyFill="1" applyBorder="1" applyAlignment="1" applyProtection="1">
      <alignment horizontal="right" vertical="center" shrinkToFit="1"/>
      <protection locked="0"/>
    </xf>
    <xf numFmtId="176" fontId="23" fillId="34" borderId="60" xfId="0" applyNumberFormat="1" applyFont="1" applyFill="1" applyBorder="1" applyAlignment="1" applyProtection="1">
      <alignment horizontal="right" vertical="center" shrinkToFit="1"/>
      <protection locked="0"/>
    </xf>
    <xf numFmtId="176" fontId="23" fillId="34" borderId="37" xfId="0" applyNumberFormat="1" applyFont="1" applyFill="1" applyBorder="1" applyAlignment="1" applyProtection="1">
      <alignment horizontal="right" vertical="center" shrinkToFit="1"/>
      <protection locked="0"/>
    </xf>
    <xf numFmtId="176" fontId="23" fillId="34" borderId="18" xfId="0" applyNumberFormat="1" applyFont="1" applyFill="1" applyBorder="1" applyAlignment="1" applyProtection="1">
      <alignment horizontal="left" vertical="center" shrinkToFit="1"/>
      <protection locked="0"/>
    </xf>
    <xf numFmtId="176" fontId="23" fillId="34" borderId="55" xfId="0" applyNumberFormat="1" applyFont="1" applyFill="1" applyBorder="1" applyAlignment="1" applyProtection="1">
      <alignment horizontal="left" vertical="center" shrinkToFit="1"/>
      <protection locked="0"/>
    </xf>
    <xf numFmtId="176" fontId="23" fillId="34" borderId="60" xfId="0" applyNumberFormat="1" applyFont="1" applyFill="1" applyBorder="1" applyAlignment="1" applyProtection="1">
      <alignment horizontal="left" vertical="center" shrinkToFit="1"/>
      <protection locked="0"/>
    </xf>
    <xf numFmtId="176" fontId="23" fillId="34" borderId="37" xfId="0" applyNumberFormat="1" applyFont="1" applyFill="1" applyBorder="1" applyAlignment="1" applyProtection="1">
      <alignment horizontal="left" vertical="center" shrinkToFit="1"/>
      <protection locked="0"/>
    </xf>
    <xf numFmtId="0" fontId="23" fillId="38" borderId="55" xfId="0" applyFont="1" applyFill="1" applyBorder="1" applyAlignment="1">
      <alignment horizontal="left" vertical="center" shrinkToFit="1"/>
    </xf>
    <xf numFmtId="0" fontId="23" fillId="38" borderId="18" xfId="0" applyFont="1" applyFill="1" applyBorder="1" applyAlignment="1">
      <alignment horizontal="left" vertical="center" shrinkToFit="1"/>
    </xf>
    <xf numFmtId="0" fontId="23" fillId="38" borderId="60" xfId="0" applyFont="1" applyFill="1" applyBorder="1" applyAlignment="1">
      <alignment horizontal="left" vertical="center" shrinkToFit="1"/>
    </xf>
    <xf numFmtId="0" fontId="23" fillId="38" borderId="58" xfId="0" applyFont="1" applyFill="1" applyBorder="1" applyAlignment="1">
      <alignment horizontal="left" vertical="center" shrinkToFit="1"/>
    </xf>
    <xf numFmtId="180" fontId="23" fillId="34" borderId="37" xfId="0" applyNumberFormat="1" applyFont="1" applyFill="1" applyBorder="1" applyAlignment="1" applyProtection="1">
      <alignment horizontal="left" vertical="center" shrinkToFit="1"/>
      <protection locked="0"/>
    </xf>
    <xf numFmtId="180" fontId="23" fillId="34" borderId="18" xfId="0" applyNumberFormat="1" applyFont="1" applyFill="1" applyBorder="1" applyAlignment="1" applyProtection="1">
      <alignment horizontal="left" vertical="center" shrinkToFit="1"/>
      <protection locked="0"/>
    </xf>
    <xf numFmtId="176" fontId="23" fillId="34" borderId="58" xfId="0" applyNumberFormat="1" applyFont="1" applyFill="1" applyBorder="1" applyAlignment="1" applyProtection="1">
      <alignment horizontal="right" vertical="center" shrinkToFit="1"/>
      <protection locked="0"/>
    </xf>
    <xf numFmtId="187" fontId="23" fillId="0" borderId="0" xfId="45" applyNumberFormat="1" applyFont="1" applyBorder="1">
      <alignment vertical="center"/>
    </xf>
    <xf numFmtId="190" fontId="23" fillId="34" borderId="18" xfId="45" applyNumberFormat="1" applyFont="1" applyFill="1" applyBorder="1" applyAlignment="1" applyProtection="1">
      <alignment horizontal="right" vertical="center" shrinkToFit="1"/>
      <protection locked="0"/>
    </xf>
    <xf numFmtId="38" fontId="23" fillId="38" borderId="10" xfId="0" applyNumberFormat="1" applyFont="1" applyFill="1" applyBorder="1" applyAlignment="1">
      <alignment horizontal="center" vertical="center"/>
    </xf>
    <xf numFmtId="182" fontId="23" fillId="38" borderId="71" xfId="0" applyNumberFormat="1" applyFont="1" applyFill="1" applyBorder="1" applyAlignment="1">
      <alignment horizontal="right" vertical="center" shrinkToFit="1"/>
    </xf>
    <xf numFmtId="191" fontId="23" fillId="38" borderId="35" xfId="0" applyNumberFormat="1" applyFont="1" applyFill="1" applyBorder="1" applyAlignment="1">
      <alignment horizontal="center" vertical="center" shrinkToFit="1"/>
    </xf>
    <xf numFmtId="182" fontId="23" fillId="38" borderId="72" xfId="0" applyNumberFormat="1" applyFont="1" applyFill="1" applyBorder="1" applyAlignment="1">
      <alignment horizontal="left" vertical="center" shrinkToFit="1"/>
    </xf>
    <xf numFmtId="182" fontId="23" fillId="38" borderId="35" xfId="0" applyNumberFormat="1" applyFont="1" applyFill="1" applyBorder="1" applyAlignment="1">
      <alignment horizontal="center" vertical="center" shrinkToFit="1"/>
    </xf>
    <xf numFmtId="188" fontId="23" fillId="38" borderId="10" xfId="0" applyNumberFormat="1" applyFont="1" applyFill="1" applyBorder="1" applyAlignment="1">
      <alignment horizontal="center" vertical="center"/>
    </xf>
    <xf numFmtId="0" fontId="23" fillId="38" borderId="71" xfId="0" applyFont="1" applyFill="1" applyBorder="1" applyAlignment="1">
      <alignment horizontal="right" vertical="center" shrinkToFit="1"/>
    </xf>
    <xf numFmtId="180" fontId="23" fillId="38" borderId="35" xfId="0" applyNumberFormat="1" applyFont="1" applyFill="1" applyBorder="1" applyAlignment="1">
      <alignment vertical="center" shrinkToFit="1"/>
    </xf>
    <xf numFmtId="0" fontId="23" fillId="38" borderId="72" xfId="0" applyFont="1" applyFill="1" applyBorder="1" applyAlignment="1">
      <alignment vertical="center" shrinkToFit="1"/>
    </xf>
    <xf numFmtId="0" fontId="22" fillId="0" borderId="0" xfId="0" applyFont="1" applyAlignment="1">
      <alignment horizontal="center" vertical="center"/>
    </xf>
    <xf numFmtId="0" fontId="20" fillId="0" borderId="0" xfId="0" applyFont="1" applyAlignment="1">
      <alignment vertical="center" wrapText="1"/>
    </xf>
    <xf numFmtId="0" fontId="23" fillId="38" borderId="18" xfId="0" applyFont="1" applyFill="1" applyBorder="1">
      <alignment vertical="center"/>
    </xf>
    <xf numFmtId="178" fontId="23" fillId="34" borderId="55" xfId="0" applyNumberFormat="1" applyFont="1" applyFill="1" applyBorder="1" applyAlignment="1" applyProtection="1">
      <alignment horizontal="left" vertical="center" shrinkToFit="1"/>
      <protection locked="0"/>
    </xf>
    <xf numFmtId="178" fontId="23" fillId="34" borderId="58" xfId="0" applyNumberFormat="1" applyFont="1" applyFill="1" applyBorder="1" applyAlignment="1" applyProtection="1">
      <alignment horizontal="left" vertical="center" shrinkToFit="1"/>
      <protection locked="0"/>
    </xf>
    <xf numFmtId="0" fontId="22" fillId="0" borderId="0" xfId="0" applyFont="1" applyAlignment="1">
      <alignment horizontal="right" vertical="center"/>
    </xf>
    <xf numFmtId="0" fontId="20" fillId="0" borderId="0" xfId="0" applyFont="1" applyAlignment="1">
      <alignment horizontal="left" vertical="center" indent="1"/>
    </xf>
    <xf numFmtId="0" fontId="20" fillId="0" borderId="0" xfId="0" applyFont="1" applyAlignment="1">
      <alignment horizontal="center" vertical="center" wrapText="1"/>
    </xf>
    <xf numFmtId="176" fontId="22" fillId="0" borderId="0" xfId="0" applyNumberFormat="1" applyFont="1" applyAlignment="1">
      <alignment horizontal="center" vertical="center"/>
    </xf>
    <xf numFmtId="176" fontId="22" fillId="0" borderId="0" xfId="0" applyNumberFormat="1" applyFont="1">
      <alignment vertical="center"/>
    </xf>
    <xf numFmtId="0" fontId="20" fillId="0" borderId="0" xfId="0" applyFont="1" applyAlignment="1">
      <alignment horizontal="left" vertical="distributed" wrapText="1"/>
    </xf>
    <xf numFmtId="0" fontId="23" fillId="0" borderId="18" xfId="0" applyFont="1" applyBorder="1" applyAlignment="1">
      <alignment horizontal="center" vertical="center" shrinkToFit="1"/>
    </xf>
    <xf numFmtId="0" fontId="23" fillId="0" borderId="18" xfId="0" applyFont="1" applyBorder="1" applyAlignment="1">
      <alignment horizontal="center" vertical="center" wrapText="1" shrinkToFit="1"/>
    </xf>
    <xf numFmtId="0" fontId="23" fillId="0" borderId="18" xfId="0" applyFont="1" applyBorder="1" applyAlignment="1">
      <alignment horizontal="left" vertical="center"/>
    </xf>
    <xf numFmtId="0" fontId="23" fillId="34" borderId="18" xfId="0" applyFont="1" applyFill="1" applyBorder="1" applyAlignment="1" applyProtection="1">
      <alignment vertical="center" shrinkToFit="1"/>
      <protection locked="0"/>
    </xf>
    <xf numFmtId="176" fontId="23" fillId="34" borderId="18" xfId="0" applyNumberFormat="1" applyFont="1" applyFill="1" applyBorder="1" applyAlignment="1" applyProtection="1">
      <alignment horizontal="center" vertical="center" shrinkToFit="1"/>
      <protection locked="0"/>
    </xf>
    <xf numFmtId="176" fontId="23" fillId="34" borderId="28" xfId="0" applyNumberFormat="1" applyFont="1" applyFill="1" applyBorder="1" applyAlignment="1" applyProtection="1">
      <alignment horizontal="center" vertical="center" shrinkToFit="1"/>
      <protection locked="0"/>
    </xf>
    <xf numFmtId="176" fontId="23" fillId="35" borderId="42" xfId="0" applyNumberFormat="1" applyFont="1" applyFill="1" applyBorder="1" applyAlignment="1">
      <alignment horizontal="center" vertical="center" shrinkToFit="1"/>
    </xf>
    <xf numFmtId="0" fontId="23" fillId="34" borderId="22" xfId="0" applyFont="1" applyFill="1" applyBorder="1" applyAlignment="1" applyProtection="1">
      <alignment horizontal="center" vertical="center" shrinkToFit="1"/>
      <protection locked="0"/>
    </xf>
    <xf numFmtId="0" fontId="23" fillId="34" borderId="36" xfId="0" applyFont="1" applyFill="1" applyBorder="1" applyAlignment="1" applyProtection="1">
      <alignment vertical="center" shrinkToFit="1"/>
      <protection locked="0"/>
    </xf>
    <xf numFmtId="176" fontId="23" fillId="34" borderId="36" xfId="0" applyNumberFormat="1" applyFont="1" applyFill="1" applyBorder="1" applyAlignment="1" applyProtection="1">
      <alignment horizontal="center" vertical="center" shrinkToFit="1"/>
      <protection locked="0"/>
    </xf>
    <xf numFmtId="176" fontId="23" fillId="34" borderId="0" xfId="0" applyNumberFormat="1" applyFont="1" applyFill="1" applyAlignment="1" applyProtection="1">
      <alignment horizontal="center" vertical="center" shrinkToFit="1"/>
      <protection locked="0"/>
    </xf>
    <xf numFmtId="0" fontId="23" fillId="34" borderId="25" xfId="0" applyFont="1" applyFill="1" applyBorder="1" applyAlignment="1" applyProtection="1">
      <alignment horizontal="center" vertical="center" shrinkToFit="1"/>
      <protection locked="0"/>
    </xf>
    <xf numFmtId="0" fontId="23" fillId="37" borderId="44" xfId="0" applyFont="1" applyFill="1" applyBorder="1" applyAlignment="1">
      <alignment vertical="center" shrinkToFit="1"/>
    </xf>
    <xf numFmtId="176" fontId="23" fillId="37" borderId="44" xfId="0" applyNumberFormat="1" applyFont="1" applyFill="1" applyBorder="1" applyAlignment="1">
      <alignment horizontal="center" vertical="center" shrinkToFit="1"/>
    </xf>
    <xf numFmtId="176" fontId="23" fillId="37" borderId="32" xfId="0" applyNumberFormat="1" applyFont="1" applyFill="1" applyBorder="1" applyAlignment="1">
      <alignment horizontal="center" vertical="center" shrinkToFit="1"/>
    </xf>
    <xf numFmtId="176" fontId="23" fillId="35" borderId="10" xfId="0" applyNumberFormat="1" applyFont="1" applyFill="1" applyBorder="1" applyAlignment="1">
      <alignment horizontal="center" vertical="center" shrinkToFit="1"/>
    </xf>
    <xf numFmtId="0" fontId="23" fillId="37" borderId="43" xfId="0" applyFont="1" applyFill="1" applyBorder="1" applyAlignment="1">
      <alignment horizontal="center" vertical="center" shrinkToFit="1"/>
    </xf>
    <xf numFmtId="0" fontId="23" fillId="37" borderId="45" xfId="0" applyFont="1" applyFill="1" applyBorder="1" applyAlignment="1">
      <alignment vertical="center" shrinkToFit="1"/>
    </xf>
    <xf numFmtId="0" fontId="23" fillId="34" borderId="37" xfId="0" applyFont="1" applyFill="1" applyBorder="1" applyAlignment="1" applyProtection="1">
      <alignment vertical="center" shrinkToFit="1"/>
      <protection locked="0"/>
    </xf>
    <xf numFmtId="176" fontId="23" fillId="34" borderId="37" xfId="0" applyNumberFormat="1" applyFont="1" applyFill="1" applyBorder="1" applyAlignment="1" applyProtection="1">
      <alignment horizontal="center" vertical="center" shrinkToFit="1"/>
      <protection locked="0"/>
    </xf>
    <xf numFmtId="0" fontId="23" fillId="34" borderId="29" xfId="0" applyFont="1" applyFill="1" applyBorder="1" applyAlignment="1" applyProtection="1">
      <alignment horizontal="center" vertical="center" shrinkToFit="1"/>
      <protection locked="0"/>
    </xf>
    <xf numFmtId="176" fontId="23" fillId="35" borderId="16" xfId="0" applyNumberFormat="1" applyFont="1" applyFill="1" applyBorder="1" applyAlignment="1">
      <alignment horizontal="center" vertical="center" shrinkToFit="1"/>
    </xf>
    <xf numFmtId="38" fontId="0" fillId="0" borderId="0" xfId="45" applyFont="1" applyAlignment="1">
      <alignment vertical="center" wrapText="1"/>
    </xf>
    <xf numFmtId="192" fontId="0" fillId="40" borderId="91" xfId="0" applyNumberFormat="1" applyFill="1" applyBorder="1" applyAlignment="1">
      <alignment horizontal="right" vertical="center" wrapText="1"/>
    </xf>
    <xf numFmtId="193" fontId="23" fillId="38" borderId="55" xfId="0" applyNumberFormat="1" applyFont="1" applyFill="1" applyBorder="1" applyAlignment="1">
      <alignment horizontal="right" vertical="center" shrinkToFit="1"/>
    </xf>
    <xf numFmtId="193" fontId="23" fillId="38" borderId="58" xfId="0" applyNumberFormat="1" applyFont="1" applyFill="1" applyBorder="1" applyAlignment="1">
      <alignment horizontal="right" vertical="center" shrinkToFit="1"/>
    </xf>
    <xf numFmtId="194" fontId="23" fillId="34" borderId="60" xfId="0" applyNumberFormat="1" applyFont="1" applyFill="1" applyBorder="1" applyAlignment="1" applyProtection="1">
      <alignment horizontal="left" vertical="center" shrinkToFit="1"/>
      <protection locked="0"/>
    </xf>
    <xf numFmtId="193" fontId="23" fillId="38" borderId="55" xfId="45" applyNumberFormat="1" applyFont="1" applyFill="1" applyBorder="1" applyAlignment="1" applyProtection="1">
      <alignment horizontal="right" vertical="center" shrinkToFit="1"/>
    </xf>
    <xf numFmtId="193" fontId="23" fillId="38" borderId="18" xfId="45" applyNumberFormat="1" applyFont="1" applyFill="1" applyBorder="1" applyAlignment="1" applyProtection="1">
      <alignment horizontal="right" vertical="center" shrinkToFit="1"/>
    </xf>
    <xf numFmtId="193" fontId="23" fillId="38" borderId="60" xfId="45" applyNumberFormat="1" applyFont="1" applyFill="1" applyBorder="1" applyAlignment="1" applyProtection="1">
      <alignment horizontal="right" vertical="center" shrinkToFit="1"/>
    </xf>
    <xf numFmtId="0" fontId="22" fillId="0" borderId="0" xfId="0" applyFont="1">
      <alignment vertical="center"/>
    </xf>
    <xf numFmtId="0" fontId="20" fillId="0" borderId="0" xfId="0" applyFont="1" applyAlignment="1">
      <alignment vertical="center"/>
    </xf>
    <xf numFmtId="0" fontId="39" fillId="0" borderId="0" xfId="0" applyFont="1" applyAlignment="1" applyProtection="1">
      <alignment horizontal="right" vertical="center" shrinkToFit="1"/>
      <protection locked="0"/>
    </xf>
    <xf numFmtId="0" fontId="22" fillId="0" borderId="0" xfId="0" applyFont="1" applyProtection="1">
      <alignment vertical="center"/>
    </xf>
    <xf numFmtId="0" fontId="40" fillId="0" borderId="0" xfId="0" applyFont="1" applyAlignment="1" applyProtection="1">
      <alignment vertical="distributed" shrinkToFit="1"/>
      <protection locked="0"/>
    </xf>
    <xf numFmtId="0" fontId="40" fillId="0" borderId="0" xfId="0" applyFont="1" applyAlignment="1" applyProtection="1">
      <alignment vertical="center" shrinkToFit="1"/>
      <protection locked="0"/>
    </xf>
    <xf numFmtId="0" fontId="41" fillId="34" borderId="18" xfId="0" applyFont="1" applyFill="1" applyBorder="1" applyAlignment="1" applyProtection="1">
      <alignment horizontal="center" vertical="center"/>
      <protection locked="0"/>
    </xf>
    <xf numFmtId="0" fontId="41" fillId="34" borderId="55" xfId="0" applyFont="1" applyFill="1" applyBorder="1" applyAlignment="1" applyProtection="1">
      <alignment horizontal="left" vertical="center" shrinkToFit="1"/>
      <protection locked="0"/>
    </xf>
    <xf numFmtId="183" fontId="41" fillId="34" borderId="55" xfId="0" applyNumberFormat="1" applyFont="1" applyFill="1" applyBorder="1" applyAlignment="1" applyProtection="1">
      <alignment horizontal="left" vertical="center" shrinkToFit="1"/>
      <protection locked="0"/>
    </xf>
    <xf numFmtId="183" fontId="23" fillId="34" borderId="18" xfId="0" applyNumberFormat="1" applyFont="1" applyFill="1" applyBorder="1" applyAlignment="1" applyProtection="1">
      <alignment horizontal="left" vertical="center" shrinkToFit="1"/>
      <protection locked="0"/>
    </xf>
    <xf numFmtId="176" fontId="41" fillId="34" borderId="55" xfId="0" applyNumberFormat="1" applyFont="1" applyFill="1" applyBorder="1" applyAlignment="1" applyProtection="1">
      <alignment horizontal="right" vertical="center" shrinkToFit="1"/>
      <protection locked="0"/>
    </xf>
    <xf numFmtId="176" fontId="41" fillId="34" borderId="18" xfId="0" applyNumberFormat="1" applyFont="1" applyFill="1" applyBorder="1" applyAlignment="1" applyProtection="1">
      <alignment horizontal="center" vertical="center" shrinkToFit="1"/>
      <protection locked="0"/>
    </xf>
    <xf numFmtId="0" fontId="41" fillId="34" borderId="18" xfId="0" applyFont="1" applyFill="1" applyBorder="1" applyAlignment="1" applyProtection="1">
      <alignment vertical="center" shrinkToFit="1"/>
      <protection locked="0"/>
    </xf>
    <xf numFmtId="176" fontId="41" fillId="35" borderId="42" xfId="0" applyNumberFormat="1" applyFont="1" applyFill="1" applyBorder="1" applyAlignment="1">
      <alignment horizontal="center" vertical="center" shrinkToFit="1"/>
    </xf>
    <xf numFmtId="176" fontId="41" fillId="35" borderId="10" xfId="0" applyNumberFormat="1" applyFont="1" applyFill="1" applyBorder="1" applyAlignment="1">
      <alignment horizontal="center" vertical="center" shrinkToFit="1"/>
    </xf>
    <xf numFmtId="176" fontId="41" fillId="35" borderId="16" xfId="0" applyNumberFormat="1" applyFont="1" applyFill="1" applyBorder="1" applyAlignment="1">
      <alignment horizontal="center" vertical="center" shrinkToFit="1"/>
    </xf>
    <xf numFmtId="0" fontId="39" fillId="0" borderId="0" xfId="0" applyFont="1" applyAlignment="1" applyProtection="1">
      <alignment horizontal="left" vertical="center" shrinkToFit="1"/>
    </xf>
    <xf numFmtId="0" fontId="20" fillId="0" borderId="0" xfId="0" applyFont="1" applyAlignment="1">
      <alignment horizontal="left" vertical="center"/>
    </xf>
    <xf numFmtId="0" fontId="20" fillId="0" borderId="24" xfId="0" applyFont="1" applyBorder="1" applyAlignment="1">
      <alignment horizontal="left" vertical="center" wrapText="1"/>
    </xf>
    <xf numFmtId="0" fontId="20" fillId="0" borderId="23" xfId="0" applyFont="1" applyBorder="1" applyAlignment="1">
      <alignment horizontal="left" vertical="center" wrapText="1"/>
    </xf>
    <xf numFmtId="0" fontId="20" fillId="0" borderId="25" xfId="0" applyFont="1" applyBorder="1" applyAlignment="1">
      <alignment horizontal="left" vertical="center" wrapText="1"/>
    </xf>
    <xf numFmtId="0" fontId="20" fillId="0" borderId="19" xfId="0" applyFont="1" applyBorder="1" applyAlignment="1">
      <alignment horizontal="left" vertical="center" wrapText="1"/>
    </xf>
    <xf numFmtId="0" fontId="20" fillId="0" borderId="0" xfId="0" applyFont="1" applyAlignment="1">
      <alignment horizontal="left" vertical="center" wrapTex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0" fillId="0" borderId="28" xfId="0" applyFont="1" applyBorder="1" applyAlignment="1">
      <alignment horizontal="left" vertical="center" wrapText="1"/>
    </xf>
    <xf numFmtId="0" fontId="20" fillId="0" borderId="29" xfId="0" applyFont="1" applyBorder="1" applyAlignment="1">
      <alignment horizontal="left" vertical="center" wrapText="1"/>
    </xf>
    <xf numFmtId="0" fontId="40" fillId="0" borderId="24" xfId="0" applyFont="1" applyBorder="1" applyAlignment="1">
      <alignment horizontal="left" vertical="center" wrapText="1"/>
    </xf>
    <xf numFmtId="0" fontId="40" fillId="0" borderId="23" xfId="0" applyFont="1" applyBorder="1" applyAlignment="1">
      <alignment horizontal="left" vertical="center" wrapText="1"/>
    </xf>
    <xf numFmtId="0" fontId="40" fillId="0" borderId="25" xfId="0" applyFont="1" applyBorder="1" applyAlignment="1">
      <alignment horizontal="left" vertical="center" wrapText="1"/>
    </xf>
    <xf numFmtId="0" fontId="40" fillId="0" borderId="19" xfId="0" applyFont="1" applyBorder="1" applyAlignment="1">
      <alignment horizontal="left" vertical="center" wrapText="1"/>
    </xf>
    <xf numFmtId="0" fontId="40" fillId="0" borderId="0" xfId="0" applyFont="1" applyBorder="1" applyAlignment="1">
      <alignment horizontal="left" vertical="center" wrapText="1"/>
    </xf>
    <xf numFmtId="0" fontId="40" fillId="0" borderId="26" xfId="0" applyFont="1" applyBorder="1" applyAlignment="1">
      <alignment horizontal="left" vertical="center" wrapText="1"/>
    </xf>
    <xf numFmtId="0" fontId="40" fillId="0" borderId="27" xfId="0" applyFont="1" applyBorder="1" applyAlignment="1">
      <alignment horizontal="left" vertical="center" wrapText="1"/>
    </xf>
    <xf numFmtId="0" fontId="40" fillId="0" borderId="28" xfId="0" applyFont="1" applyBorder="1" applyAlignment="1">
      <alignment horizontal="left" vertical="center" wrapText="1"/>
    </xf>
    <xf numFmtId="0" fontId="40" fillId="0" borderId="29" xfId="0" applyFont="1" applyBorder="1" applyAlignment="1">
      <alignment horizontal="left" vertical="center" wrapText="1"/>
    </xf>
    <xf numFmtId="0" fontId="40" fillId="34" borderId="0" xfId="0" applyFont="1" applyFill="1" applyAlignment="1">
      <alignment horizontal="center" vertical="center"/>
    </xf>
    <xf numFmtId="0" fontId="20" fillId="0" borderId="24" xfId="0" applyFont="1" applyBorder="1" applyAlignment="1">
      <alignment horizontal="right" vertical="center"/>
    </xf>
    <xf numFmtId="0" fontId="20" fillId="0" borderId="23" xfId="0" applyFont="1" applyBorder="1" applyAlignment="1">
      <alignment horizontal="right" vertical="center"/>
    </xf>
    <xf numFmtId="0" fontId="20" fillId="0" borderId="19" xfId="0" applyFont="1" applyBorder="1" applyAlignment="1">
      <alignment horizontal="right" vertical="center"/>
    </xf>
    <xf numFmtId="0" fontId="20" fillId="0" borderId="0" xfId="0" applyFont="1" applyAlignment="1">
      <alignment horizontal="right" vertical="center"/>
    </xf>
    <xf numFmtId="0" fontId="20" fillId="0" borderId="27" xfId="0" applyFont="1" applyBorder="1" applyAlignment="1">
      <alignment horizontal="right" vertical="center"/>
    </xf>
    <xf numFmtId="0" fontId="20" fillId="0" borderId="28" xfId="0" applyFont="1" applyBorder="1" applyAlignment="1">
      <alignment horizontal="right" vertical="center"/>
    </xf>
    <xf numFmtId="0" fontId="39" fillId="0" borderId="23" xfId="0" applyFont="1" applyBorder="1" applyAlignment="1" applyProtection="1">
      <alignment horizontal="center" vertical="center" shrinkToFit="1"/>
      <protection locked="0"/>
    </xf>
    <xf numFmtId="0" fontId="39" fillId="0" borderId="0" xfId="0" applyFont="1" applyAlignment="1" applyProtection="1">
      <alignment horizontal="center" vertical="center" shrinkToFit="1"/>
      <protection locked="0"/>
    </xf>
    <xf numFmtId="0" fontId="39" fillId="0" borderId="28" xfId="0" applyFont="1" applyBorder="1" applyAlignment="1" applyProtection="1">
      <alignment horizontal="center" vertical="center" shrinkToFit="1"/>
      <protection locked="0"/>
    </xf>
    <xf numFmtId="0" fontId="40" fillId="0" borderId="0" xfId="0" applyFont="1" applyAlignment="1" applyProtection="1">
      <alignment horizontal="center" vertical="center" shrinkToFit="1"/>
      <protection locked="0"/>
    </xf>
    <xf numFmtId="0" fontId="20" fillId="0" borderId="23" xfId="0" applyFont="1" applyBorder="1" applyAlignment="1">
      <alignment horizontal="left" vertical="center"/>
    </xf>
    <xf numFmtId="0" fontId="20" fillId="0" borderId="25" xfId="0" applyFont="1" applyBorder="1" applyAlignment="1">
      <alignment horizontal="left" vertical="center"/>
    </xf>
    <xf numFmtId="0" fontId="20" fillId="0" borderId="26" xfId="0" applyFont="1" applyBorder="1" applyAlignment="1">
      <alignment horizontal="left" vertical="center"/>
    </xf>
    <xf numFmtId="0" fontId="20" fillId="0" borderId="28" xfId="0" applyFont="1" applyBorder="1" applyAlignment="1">
      <alignment horizontal="left" vertical="center"/>
    </xf>
    <xf numFmtId="0" fontId="20" fillId="0" borderId="29" xfId="0" applyFont="1" applyBorder="1" applyAlignment="1">
      <alignment horizontal="left" vertical="center"/>
    </xf>
    <xf numFmtId="0" fontId="22" fillId="0" borderId="23" xfId="0" applyFont="1" applyBorder="1" applyAlignment="1">
      <alignment horizontal="center" vertical="center"/>
    </xf>
    <xf numFmtId="0" fontId="22" fillId="0" borderId="0" xfId="0" applyFont="1" applyAlignment="1">
      <alignment horizontal="center" vertical="center"/>
    </xf>
    <xf numFmtId="0" fontId="22" fillId="0" borderId="28" xfId="0" applyFont="1" applyBorder="1" applyAlignment="1">
      <alignment horizontal="center" vertical="center"/>
    </xf>
    <xf numFmtId="0" fontId="20" fillId="0" borderId="23" xfId="0" applyFont="1" applyBorder="1" applyAlignment="1">
      <alignment horizontal="center" vertical="center"/>
    </xf>
    <xf numFmtId="0" fontId="20" fillId="0" borderId="0" xfId="0" applyFont="1" applyAlignment="1">
      <alignment horizontal="center" vertical="center"/>
    </xf>
    <xf numFmtId="0" fontId="20" fillId="0" borderId="28" xfId="0" applyFont="1" applyBorder="1" applyAlignment="1">
      <alignment horizontal="center" vertical="center"/>
    </xf>
    <xf numFmtId="0" fontId="20" fillId="0" borderId="0" xfId="0" applyFont="1" applyAlignment="1">
      <alignment horizontal="right" vertical="center" wrapText="1"/>
    </xf>
    <xf numFmtId="0" fontId="22" fillId="0" borderId="0" xfId="0" applyFont="1">
      <alignment vertical="center"/>
    </xf>
    <xf numFmtId="0" fontId="20" fillId="0" borderId="0" xfId="0" applyFont="1" applyAlignment="1">
      <alignment horizontal="right" vertical="distributed" wrapText="1"/>
    </xf>
    <xf numFmtId="0" fontId="20" fillId="0" borderId="0" xfId="0" applyFont="1" applyAlignment="1">
      <alignment horizontal="center" vertical="center" wrapText="1"/>
    </xf>
    <xf numFmtId="0" fontId="39" fillId="0" borderId="0" xfId="0" applyFont="1" applyAlignment="1" applyProtection="1">
      <alignment vertical="center" shrinkToFit="1"/>
      <protection locked="0"/>
    </xf>
    <xf numFmtId="0" fontId="39" fillId="0" borderId="0" xfId="0" applyFont="1" applyAlignment="1" applyProtection="1">
      <alignment horizontal="left" vertical="center" shrinkToFit="1"/>
      <protection locked="0"/>
    </xf>
    <xf numFmtId="0" fontId="22" fillId="0" borderId="0" xfId="0" applyFont="1" applyAlignment="1">
      <alignment horizontal="right" vertical="center"/>
    </xf>
    <xf numFmtId="0" fontId="25" fillId="0" borderId="85" xfId="0" applyFont="1" applyBorder="1" applyAlignment="1">
      <alignment horizontal="center" vertical="center"/>
    </xf>
    <xf numFmtId="0" fontId="25" fillId="0" borderId="86" xfId="0" applyFont="1" applyBorder="1" applyAlignment="1">
      <alignment horizontal="center" vertical="center"/>
    </xf>
    <xf numFmtId="0" fontId="25" fillId="0" borderId="89" xfId="0" applyFont="1" applyBorder="1" applyAlignment="1">
      <alignment horizontal="center" vertical="center"/>
    </xf>
    <xf numFmtId="0" fontId="25" fillId="0" borderId="90" xfId="0" applyFont="1" applyBorder="1" applyAlignment="1">
      <alignment horizontal="center" vertical="center"/>
    </xf>
    <xf numFmtId="0" fontId="25" fillId="0" borderId="87" xfId="0" applyFont="1" applyBorder="1" applyAlignment="1">
      <alignment horizontal="center" vertical="center"/>
    </xf>
    <xf numFmtId="0" fontId="25" fillId="0" borderId="88" xfId="0" applyFont="1" applyBorder="1" applyAlignment="1">
      <alignment horizontal="center" vertical="center"/>
    </xf>
    <xf numFmtId="0" fontId="25" fillId="0" borderId="20" xfId="0" applyFont="1" applyBorder="1" applyAlignment="1" applyProtection="1">
      <alignment horizontal="center" vertical="center"/>
      <protection locked="0"/>
    </xf>
    <xf numFmtId="0" fontId="25" fillId="0" borderId="22" xfId="0" applyFont="1" applyBorder="1" applyAlignment="1" applyProtection="1">
      <alignment horizontal="center" vertical="center"/>
      <protection locked="0"/>
    </xf>
    <xf numFmtId="176" fontId="39" fillId="0" borderId="20" xfId="0" applyNumberFormat="1" applyFont="1" applyBorder="1" applyAlignment="1" applyProtection="1">
      <alignment horizontal="center" vertical="center"/>
      <protection locked="0"/>
    </xf>
    <xf numFmtId="176" fontId="39" fillId="0" borderId="21" xfId="0" applyNumberFormat="1" applyFont="1" applyBorder="1" applyAlignment="1" applyProtection="1">
      <alignment horizontal="center" vertical="center"/>
      <protection locked="0"/>
    </xf>
    <xf numFmtId="176" fontId="39" fillId="0" borderId="22" xfId="0" applyNumberFormat="1" applyFont="1" applyBorder="1" applyAlignment="1" applyProtection="1">
      <alignment horizontal="center" vertical="center"/>
      <protection locked="0"/>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19" xfId="0" applyFont="1" applyBorder="1" applyAlignment="1">
      <alignment horizontal="left" vertical="center" wrapText="1" shrinkToFit="1"/>
    </xf>
    <xf numFmtId="0" fontId="22" fillId="0" borderId="0" xfId="0" applyFont="1" applyAlignment="1">
      <alignment horizontal="left" vertical="center" wrapText="1" shrinkToFit="1"/>
    </xf>
    <xf numFmtId="0" fontId="22" fillId="0" borderId="26" xfId="0" applyFont="1" applyBorder="1" applyAlignment="1">
      <alignment horizontal="left" vertical="center" wrapText="1" shrinkToFit="1"/>
    </xf>
    <xf numFmtId="0" fontId="25" fillId="0" borderId="18" xfId="0" applyFont="1" applyBorder="1" applyAlignment="1" applyProtection="1">
      <alignment horizontal="center" vertical="center"/>
      <protection locked="0"/>
    </xf>
    <xf numFmtId="0" fontId="22" fillId="0" borderId="18" xfId="0" applyFont="1" applyBorder="1" applyAlignment="1">
      <alignment horizontal="left" vertical="center"/>
    </xf>
    <xf numFmtId="0" fontId="22" fillId="0" borderId="78" xfId="0" applyFont="1" applyBorder="1" applyAlignment="1">
      <alignment horizontal="left" vertical="center"/>
    </xf>
    <xf numFmtId="0" fontId="22" fillId="0" borderId="76" xfId="0" applyFont="1" applyBorder="1" applyAlignment="1">
      <alignment horizontal="left" vertical="center"/>
    </xf>
    <xf numFmtId="0" fontId="22" fillId="0" borderId="77" xfId="0" applyFont="1" applyBorder="1" applyAlignment="1">
      <alignment horizontal="left" vertical="center"/>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18" xfId="0" applyFont="1" applyBorder="1" applyAlignment="1">
      <alignment horizontal="left" vertical="center" wrapText="1"/>
    </xf>
    <xf numFmtId="176" fontId="22" fillId="0" borderId="76" xfId="0" applyNumberFormat="1" applyFont="1" applyBorder="1" applyAlignment="1">
      <alignment horizontal="left" vertical="center" shrinkToFit="1"/>
    </xf>
    <xf numFmtId="176" fontId="22" fillId="0" borderId="77" xfId="0" applyNumberFormat="1" applyFont="1" applyBorder="1" applyAlignment="1">
      <alignment horizontal="left" vertical="center" shrinkToFit="1"/>
    </xf>
    <xf numFmtId="0" fontId="22" fillId="0" borderId="18" xfId="0" applyFont="1" applyBorder="1" applyAlignment="1">
      <alignment horizontal="center" vertical="center"/>
    </xf>
    <xf numFmtId="0" fontId="39" fillId="0" borderId="18" xfId="0" applyFont="1" applyBorder="1" applyAlignment="1">
      <alignment horizontal="left" vertical="center" wrapText="1"/>
    </xf>
    <xf numFmtId="176" fontId="22" fillId="35" borderId="20" xfId="0" applyNumberFormat="1" applyFont="1" applyFill="1" applyBorder="1" applyAlignment="1">
      <alignment horizontal="right" vertical="center"/>
    </xf>
    <xf numFmtId="176" fontId="22" fillId="35" borderId="21" xfId="0" applyNumberFormat="1" applyFont="1" applyFill="1" applyBorder="1" applyAlignment="1">
      <alignment horizontal="right" vertical="center"/>
    </xf>
    <xf numFmtId="176" fontId="22" fillId="34" borderId="20" xfId="0" applyNumberFormat="1" applyFont="1" applyFill="1" applyBorder="1" applyAlignment="1" applyProtection="1">
      <alignment horizontal="right" vertical="center" shrinkToFit="1"/>
      <protection locked="0"/>
    </xf>
    <xf numFmtId="176" fontId="22" fillId="34" borderId="21" xfId="0" applyNumberFormat="1" applyFont="1" applyFill="1" applyBorder="1" applyAlignment="1" applyProtection="1">
      <alignment horizontal="right" vertical="center" shrinkToFit="1"/>
      <protection locked="0"/>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2" fillId="0" borderId="18" xfId="0" applyFont="1" applyBorder="1" applyAlignment="1" applyProtection="1">
      <alignment horizontal="center" vertical="center" wrapText="1"/>
      <protection locked="0"/>
    </xf>
    <xf numFmtId="0" fontId="22" fillId="0" borderId="27" xfId="0" applyFont="1" applyBorder="1" applyAlignment="1">
      <alignment horizontal="left" vertical="center" wrapText="1" shrinkToFit="1"/>
    </xf>
    <xf numFmtId="0" fontId="22" fillId="0" borderId="28" xfId="0" applyFont="1" applyBorder="1" applyAlignment="1">
      <alignment horizontal="left" vertical="center" wrapText="1" shrinkToFit="1"/>
    </xf>
    <xf numFmtId="0" fontId="22" fillId="0" borderId="29" xfId="0" applyFont="1" applyBorder="1" applyAlignment="1">
      <alignment horizontal="left" vertical="center" wrapText="1" shrinkToFit="1"/>
    </xf>
    <xf numFmtId="176" fontId="22" fillId="35" borderId="74" xfId="0" applyNumberFormat="1" applyFont="1" applyFill="1" applyBorder="1" applyAlignment="1">
      <alignment horizontal="right" vertical="center" shrinkToFit="1"/>
    </xf>
    <xf numFmtId="176" fontId="22" fillId="35" borderId="75" xfId="0" applyNumberFormat="1" applyFont="1" applyFill="1" applyBorder="1" applyAlignment="1">
      <alignment horizontal="right" vertical="center" shrinkToFit="1"/>
    </xf>
    <xf numFmtId="176" fontId="22" fillId="35" borderId="82" xfId="0" applyNumberFormat="1" applyFont="1" applyFill="1" applyBorder="1" applyAlignment="1">
      <alignment horizontal="right" vertical="center" shrinkToFit="1"/>
    </xf>
    <xf numFmtId="176" fontId="22" fillId="35" borderId="83" xfId="0" applyNumberFormat="1" applyFont="1" applyFill="1" applyBorder="1" applyAlignment="1">
      <alignment horizontal="right" vertical="center" shrinkToFit="1"/>
    </xf>
    <xf numFmtId="183" fontId="22" fillId="35" borderId="74" xfId="0" applyNumberFormat="1" applyFont="1" applyFill="1" applyBorder="1" applyAlignment="1">
      <alignment horizontal="right" vertical="center" shrinkToFit="1"/>
    </xf>
    <xf numFmtId="183" fontId="22" fillId="35" borderId="75" xfId="0" applyNumberFormat="1" applyFont="1" applyFill="1" applyBorder="1" applyAlignment="1">
      <alignment horizontal="right" vertical="center" shrinkToFit="1"/>
    </xf>
    <xf numFmtId="183" fontId="22" fillId="35" borderId="79" xfId="0" applyNumberFormat="1" applyFont="1" applyFill="1" applyBorder="1" applyAlignment="1">
      <alignment horizontal="right" vertical="center" shrinkToFit="1"/>
    </xf>
    <xf numFmtId="183" fontId="22" fillId="35" borderId="80" xfId="0" applyNumberFormat="1" applyFont="1" applyFill="1" applyBorder="1" applyAlignment="1">
      <alignment horizontal="right" vertical="center" shrinkToFit="1"/>
    </xf>
    <xf numFmtId="0" fontId="25" fillId="0" borderId="24" xfId="0" applyFont="1" applyBorder="1" applyAlignment="1" applyProtection="1">
      <alignment horizontal="center" vertical="center"/>
      <protection locked="0"/>
    </xf>
    <xf numFmtId="0" fontId="25" fillId="0" borderId="25"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26" xfId="0" applyFont="1" applyBorder="1" applyAlignment="1" applyProtection="1">
      <alignment horizontal="center" vertical="center"/>
      <protection locked="0"/>
    </xf>
    <xf numFmtId="0" fontId="22" fillId="0" borderId="74" xfId="0" applyFont="1" applyBorder="1" applyAlignment="1">
      <alignment horizontal="left" vertical="center"/>
    </xf>
    <xf numFmtId="0" fontId="22" fillId="0" borderId="75" xfId="0" applyFont="1" applyBorder="1" applyAlignment="1">
      <alignment horizontal="left" vertical="center"/>
    </xf>
    <xf numFmtId="0" fontId="22" fillId="0" borderId="73" xfId="0" applyFont="1" applyBorder="1" applyAlignment="1">
      <alignment horizontal="left" vertical="center"/>
    </xf>
    <xf numFmtId="176" fontId="22" fillId="0" borderId="80" xfId="0" applyNumberFormat="1" applyFont="1" applyBorder="1" applyAlignment="1">
      <alignment horizontal="left" vertical="center" shrinkToFit="1"/>
    </xf>
    <xf numFmtId="176" fontId="22" fillId="0" borderId="81" xfId="0" applyNumberFormat="1" applyFont="1" applyBorder="1" applyAlignment="1">
      <alignment horizontal="left" vertical="center" shrinkToFit="1"/>
    </xf>
    <xf numFmtId="176" fontId="22" fillId="34" borderId="74" xfId="0" applyNumberFormat="1" applyFont="1" applyFill="1" applyBorder="1" applyAlignment="1" applyProtection="1">
      <alignment horizontal="right" vertical="center" shrinkToFit="1"/>
      <protection locked="0"/>
    </xf>
    <xf numFmtId="176" fontId="22" fillId="34" borderId="75" xfId="0" applyNumberFormat="1" applyFont="1" applyFill="1" applyBorder="1" applyAlignment="1" applyProtection="1">
      <alignment horizontal="right" vertical="center" shrinkToFit="1"/>
      <protection locked="0"/>
    </xf>
    <xf numFmtId="176" fontId="22" fillId="0" borderId="75" xfId="0" applyNumberFormat="1" applyFont="1" applyBorder="1" applyAlignment="1">
      <alignment horizontal="left" vertical="center" shrinkToFit="1"/>
    </xf>
    <xf numFmtId="176" fontId="22" fillId="0" borderId="73" xfId="0" applyNumberFormat="1" applyFont="1" applyBorder="1" applyAlignment="1">
      <alignment horizontal="left" vertical="center" shrinkToFit="1"/>
    </xf>
    <xf numFmtId="183" fontId="22" fillId="34" borderId="74" xfId="0" applyNumberFormat="1" applyFont="1" applyFill="1" applyBorder="1" applyAlignment="1" applyProtection="1">
      <alignment horizontal="right" vertical="center" shrinkToFit="1"/>
      <protection locked="0"/>
    </xf>
    <xf numFmtId="183" fontId="22" fillId="34" borderId="75" xfId="0" applyNumberFormat="1" applyFont="1" applyFill="1" applyBorder="1" applyAlignment="1" applyProtection="1">
      <alignment horizontal="right" vertical="center" shrinkToFit="1"/>
      <protection locked="0"/>
    </xf>
    <xf numFmtId="176" fontId="22" fillId="34" borderId="79" xfId="0" applyNumberFormat="1" applyFont="1" applyFill="1" applyBorder="1" applyAlignment="1" applyProtection="1">
      <alignment vertical="center" shrinkToFit="1"/>
      <protection locked="0"/>
    </xf>
    <xf numFmtId="176" fontId="22" fillId="34" borderId="80" xfId="0" applyNumberFormat="1" applyFont="1" applyFill="1" applyBorder="1" applyAlignment="1" applyProtection="1">
      <alignment vertical="center" shrinkToFit="1"/>
      <protection locked="0"/>
    </xf>
    <xf numFmtId="176" fontId="22" fillId="0" borderId="83" xfId="0" applyNumberFormat="1" applyFont="1" applyBorder="1" applyAlignment="1">
      <alignment horizontal="left" vertical="center" shrinkToFit="1"/>
    </xf>
    <xf numFmtId="176" fontId="22" fillId="0" borderId="84" xfId="0" applyNumberFormat="1" applyFont="1" applyBorder="1" applyAlignment="1">
      <alignment horizontal="left" vertical="center" shrinkToFit="1"/>
    </xf>
    <xf numFmtId="183" fontId="22" fillId="0" borderId="82" xfId="0" applyNumberFormat="1" applyFont="1" applyBorder="1" applyAlignment="1">
      <alignment vertical="center" shrinkToFit="1"/>
    </xf>
    <xf numFmtId="183" fontId="22" fillId="0" borderId="83" xfId="0" applyNumberFormat="1" applyFont="1" applyBorder="1" applyAlignment="1">
      <alignment vertical="center" shrinkToFit="1"/>
    </xf>
    <xf numFmtId="183" fontId="22" fillId="0" borderId="84" xfId="0" applyNumberFormat="1" applyFont="1" applyBorder="1" applyAlignment="1">
      <alignment vertical="center" shrinkToFit="1"/>
    </xf>
    <xf numFmtId="176" fontId="22" fillId="0" borderId="82" xfId="0" applyNumberFormat="1" applyFont="1" applyBorder="1" applyAlignment="1">
      <alignment horizontal="right" vertical="center" shrinkToFit="1"/>
    </xf>
    <xf numFmtId="176" fontId="22" fillId="0" borderId="83" xfId="0" applyNumberFormat="1" applyFont="1" applyBorder="1" applyAlignment="1">
      <alignment horizontal="right" vertical="center" shrinkToFit="1"/>
    </xf>
    <xf numFmtId="176" fontId="22" fillId="0" borderId="84" xfId="0" applyNumberFormat="1" applyFont="1" applyBorder="1" applyAlignment="1">
      <alignment horizontal="right" vertical="center" shrinkToFit="1"/>
    </xf>
    <xf numFmtId="176" fontId="22" fillId="0" borderId="82" xfId="0" applyNumberFormat="1" applyFont="1" applyBorder="1" applyAlignment="1">
      <alignment vertical="center" shrinkToFit="1"/>
    </xf>
    <xf numFmtId="176" fontId="22" fillId="0" borderId="83" xfId="0" applyNumberFormat="1" applyFont="1" applyBorder="1" applyAlignment="1">
      <alignment vertical="center" shrinkToFit="1"/>
    </xf>
    <xf numFmtId="176" fontId="22" fillId="0" borderId="84" xfId="0" applyNumberFormat="1" applyFont="1" applyBorder="1" applyAlignment="1">
      <alignment vertical="center" shrinkToFit="1"/>
    </xf>
    <xf numFmtId="176" fontId="22" fillId="0" borderId="79" xfId="0" applyNumberFormat="1" applyFont="1" applyBorder="1" applyAlignment="1">
      <alignment horizontal="right" vertical="center" shrinkToFit="1"/>
    </xf>
    <xf numFmtId="176" fontId="22" fillId="0" borderId="80" xfId="0" applyNumberFormat="1" applyFont="1" applyBorder="1" applyAlignment="1">
      <alignment horizontal="right" vertical="center" shrinkToFit="1"/>
    </xf>
    <xf numFmtId="176" fontId="22" fillId="0" borderId="81" xfId="0" applyNumberFormat="1" applyFont="1" applyBorder="1" applyAlignment="1">
      <alignment horizontal="right" vertical="center" shrinkToFit="1"/>
    </xf>
    <xf numFmtId="176" fontId="22" fillId="35" borderId="78" xfId="0" applyNumberFormat="1" applyFont="1" applyFill="1" applyBorder="1" applyAlignment="1">
      <alignment horizontal="right" vertical="center" shrinkToFit="1"/>
    </xf>
    <xf numFmtId="176" fontId="22" fillId="35" borderId="76" xfId="0" applyNumberFormat="1" applyFont="1" applyFill="1" applyBorder="1" applyAlignment="1">
      <alignment horizontal="right" vertical="center" shrinkToFit="1"/>
    </xf>
    <xf numFmtId="176" fontId="22" fillId="34" borderId="78" xfId="0" applyNumberFormat="1" applyFont="1" applyFill="1" applyBorder="1" applyAlignment="1" applyProtection="1">
      <alignment horizontal="right" vertical="center" shrinkToFit="1"/>
      <protection locked="0"/>
    </xf>
    <xf numFmtId="176" fontId="22" fillId="34" borderId="76" xfId="0" applyNumberFormat="1" applyFont="1" applyFill="1" applyBorder="1" applyAlignment="1" applyProtection="1">
      <alignment horizontal="right" vertical="center" shrinkToFit="1"/>
      <protection locked="0"/>
    </xf>
    <xf numFmtId="0" fontId="27" fillId="0" borderId="18" xfId="0" applyFont="1" applyBorder="1" applyAlignment="1">
      <alignment horizontal="left" vertical="distributed" wrapText="1"/>
    </xf>
    <xf numFmtId="0" fontId="20" fillId="0" borderId="18" xfId="0" applyFont="1" applyBorder="1" applyAlignment="1">
      <alignment horizontal="center" vertical="center" wrapText="1"/>
    </xf>
    <xf numFmtId="0" fontId="22" fillId="0" borderId="20" xfId="0" applyFont="1" applyBorder="1">
      <alignment vertical="center"/>
    </xf>
    <xf numFmtId="0" fontId="22" fillId="0" borderId="21" xfId="0" applyFont="1" applyBorder="1">
      <alignment vertical="center"/>
    </xf>
    <xf numFmtId="0" fontId="22" fillId="0" borderId="22" xfId="0" applyFont="1" applyBorder="1">
      <alignment vertical="center"/>
    </xf>
    <xf numFmtId="0" fontId="28" fillId="0" borderId="20"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0" fontId="28" fillId="0" borderId="18" xfId="0" applyFont="1" applyBorder="1" applyAlignment="1" applyProtection="1">
      <alignment horizontal="center" vertical="center" wrapText="1"/>
      <protection locked="0"/>
    </xf>
    <xf numFmtId="0" fontId="20" fillId="0" borderId="18" xfId="0" applyFont="1" applyBorder="1" applyAlignment="1">
      <alignment horizontal="left" vertical="center"/>
    </xf>
    <xf numFmtId="0" fontId="20" fillId="0" borderId="18" xfId="0" applyFont="1" applyBorder="1" applyAlignment="1">
      <alignment horizontal="left" vertical="center" wrapText="1"/>
    </xf>
    <xf numFmtId="49" fontId="39" fillId="0" borderId="18" xfId="0" applyNumberFormat="1" applyFont="1" applyBorder="1" applyAlignment="1" applyProtection="1">
      <alignment horizontal="left" vertical="center" shrinkToFit="1"/>
      <protection locked="0"/>
    </xf>
    <xf numFmtId="0" fontId="20" fillId="0" borderId="18" xfId="0" applyFont="1" applyBorder="1" applyAlignment="1">
      <alignment horizontal="center" vertical="center" wrapText="1" shrinkToFit="1"/>
    </xf>
    <xf numFmtId="0" fontId="20" fillId="0" borderId="18" xfId="0" applyFont="1" applyBorder="1" applyAlignment="1">
      <alignment horizontal="center" vertical="center" shrinkToFit="1"/>
    </xf>
    <xf numFmtId="0" fontId="20" fillId="0" borderId="18" xfId="0" applyFont="1" applyBorder="1" applyAlignment="1">
      <alignment horizontal="left" vertical="center" shrinkToFit="1"/>
    </xf>
    <xf numFmtId="0" fontId="25" fillId="0" borderId="0" xfId="0" applyFont="1" applyAlignment="1">
      <alignment horizontal="center" vertical="center" wrapText="1"/>
    </xf>
    <xf numFmtId="49" fontId="39" fillId="0" borderId="20" xfId="0" applyNumberFormat="1" applyFont="1" applyBorder="1" applyAlignment="1" applyProtection="1">
      <alignment horizontal="left" vertical="center" shrinkToFit="1"/>
      <protection locked="0"/>
    </xf>
    <xf numFmtId="49" fontId="39" fillId="0" borderId="21" xfId="0" applyNumberFormat="1" applyFont="1" applyBorder="1" applyAlignment="1" applyProtection="1">
      <alignment horizontal="left" vertical="center" shrinkToFit="1"/>
      <protection locked="0"/>
    </xf>
    <xf numFmtId="49" fontId="39" fillId="0" borderId="22" xfId="0" applyNumberFormat="1" applyFont="1" applyBorder="1" applyAlignment="1" applyProtection="1">
      <alignment horizontal="left" vertical="center" shrinkToFit="1"/>
      <protection locked="0"/>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9" xfId="0" applyFont="1" applyBorder="1" applyAlignment="1">
      <alignment horizontal="center" vertical="center" wrapText="1"/>
    </xf>
    <xf numFmtId="0" fontId="27" fillId="0" borderId="24" xfId="0" applyFont="1" applyBorder="1" applyAlignment="1" applyProtection="1">
      <alignment horizontal="center" vertical="center" wrapText="1" shrinkToFit="1"/>
      <protection locked="0"/>
    </xf>
    <xf numFmtId="0" fontId="27" fillId="0" borderId="23" xfId="0" applyFont="1" applyBorder="1" applyAlignment="1" applyProtection="1">
      <alignment horizontal="center" vertical="center" wrapText="1" shrinkToFit="1"/>
      <protection locked="0"/>
    </xf>
    <xf numFmtId="0" fontId="27" fillId="0" borderId="25" xfId="0" applyFont="1" applyBorder="1" applyAlignment="1" applyProtection="1">
      <alignment horizontal="center" vertical="center" wrapText="1" shrinkToFit="1"/>
      <protection locked="0"/>
    </xf>
    <xf numFmtId="0" fontId="27" fillId="0" borderId="27" xfId="0" applyFont="1" applyBorder="1" applyAlignment="1" applyProtection="1">
      <alignment horizontal="center" vertical="center" wrapText="1" shrinkToFit="1"/>
      <protection locked="0"/>
    </xf>
    <xf numFmtId="0" fontId="27" fillId="0" borderId="28" xfId="0" applyFont="1" applyBorder="1" applyAlignment="1" applyProtection="1">
      <alignment horizontal="center" vertical="center" wrapText="1" shrinkToFit="1"/>
      <protection locked="0"/>
    </xf>
    <xf numFmtId="0" fontId="27" fillId="0" borderId="29" xfId="0" applyFont="1" applyBorder="1" applyAlignment="1" applyProtection="1">
      <alignment horizontal="center" vertical="center" wrapText="1" shrinkToFit="1"/>
      <protection locked="0"/>
    </xf>
    <xf numFmtId="0" fontId="25" fillId="0" borderId="0" xfId="0" applyFont="1" applyAlignment="1">
      <alignment horizontal="left" vertical="center" wrapText="1"/>
    </xf>
    <xf numFmtId="0" fontId="29" fillId="0" borderId="18" xfId="0" applyFont="1" applyBorder="1" applyAlignment="1">
      <alignment horizontal="left" vertical="center" wrapText="1"/>
    </xf>
    <xf numFmtId="0" fontId="22" fillId="0" borderId="23"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0" xfId="0" applyFont="1" applyAlignment="1">
      <alignment horizontal="center" vertical="center" shrinkToFit="1"/>
    </xf>
    <xf numFmtId="0" fontId="22" fillId="0" borderId="27" xfId="0" applyFont="1" applyBorder="1" applyAlignment="1">
      <alignment horizontal="center" vertical="center" shrinkToFit="1"/>
    </xf>
    <xf numFmtId="0" fontId="22" fillId="0" borderId="28" xfId="0" applyFont="1" applyBorder="1" applyAlignment="1">
      <alignment horizontal="center" vertical="center" shrinkToFit="1"/>
    </xf>
    <xf numFmtId="189" fontId="22" fillId="35" borderId="23" xfId="0" applyNumberFormat="1" applyFont="1" applyFill="1" applyBorder="1" applyAlignment="1">
      <alignment horizontal="center" vertical="center" shrinkToFit="1"/>
    </xf>
    <xf numFmtId="189" fontId="22" fillId="35" borderId="0" xfId="0" applyNumberFormat="1" applyFont="1" applyFill="1" applyAlignment="1">
      <alignment horizontal="center" vertical="center" shrinkToFit="1"/>
    </xf>
    <xf numFmtId="189" fontId="22" fillId="35" borderId="28" xfId="0" applyNumberFormat="1" applyFont="1" applyFill="1" applyBorder="1" applyAlignment="1">
      <alignment horizontal="center" vertical="center" shrinkToFit="1"/>
    </xf>
    <xf numFmtId="0" fontId="22" fillId="0" borderId="25" xfId="0" applyFont="1" applyBorder="1" applyAlignment="1">
      <alignment horizontal="left" vertical="center" shrinkToFit="1"/>
    </xf>
    <xf numFmtId="0" fontId="22" fillId="0" borderId="26" xfId="0" applyFont="1" applyBorder="1" applyAlignment="1">
      <alignment horizontal="left" vertical="center" shrinkToFit="1"/>
    </xf>
    <xf numFmtId="0" fontId="22" fillId="0" borderId="29" xfId="0" applyFont="1" applyBorder="1" applyAlignment="1">
      <alignment horizontal="left" vertical="center" shrinkToFit="1"/>
    </xf>
    <xf numFmtId="190" fontId="22" fillId="35" borderId="20" xfId="0" applyNumberFormat="1" applyFont="1" applyFill="1" applyBorder="1" applyAlignment="1">
      <alignment horizontal="center" vertical="center" shrinkToFit="1"/>
    </xf>
    <xf numFmtId="190" fontId="22" fillId="35" borderId="21" xfId="0" applyNumberFormat="1" applyFont="1" applyFill="1" applyBorder="1" applyAlignment="1">
      <alignment horizontal="center" vertical="center" shrinkToFit="1"/>
    </xf>
    <xf numFmtId="190" fontId="22" fillId="35" borderId="23" xfId="0" applyNumberFormat="1" applyFont="1" applyFill="1" applyBorder="1" applyAlignment="1">
      <alignment horizontal="center" vertical="center"/>
    </xf>
    <xf numFmtId="190" fontId="22" fillId="35" borderId="28" xfId="0" applyNumberFormat="1" applyFont="1" applyFill="1" applyBorder="1" applyAlignment="1">
      <alignment horizontal="center" vertical="center"/>
    </xf>
    <xf numFmtId="0" fontId="22" fillId="0" borderId="25" xfId="0" applyFont="1" applyBorder="1" applyAlignment="1">
      <alignment horizontal="center" vertical="center" shrinkToFit="1"/>
    </xf>
    <xf numFmtId="0" fontId="22" fillId="0" borderId="29" xfId="0" applyFont="1" applyBorder="1" applyAlignment="1">
      <alignment horizontal="center" vertical="center" shrinkToFit="1"/>
    </xf>
    <xf numFmtId="0" fontId="20" fillId="39" borderId="24" xfId="0" applyFont="1" applyFill="1" applyBorder="1" applyAlignment="1">
      <alignment horizontal="left" vertical="center" wrapText="1" shrinkToFit="1"/>
    </xf>
    <xf numFmtId="0" fontId="20" fillId="39" borderId="23" xfId="0" applyFont="1" applyFill="1" applyBorder="1" applyAlignment="1">
      <alignment horizontal="left" vertical="center" wrapText="1" shrinkToFit="1"/>
    </xf>
    <xf numFmtId="0" fontId="20" fillId="39" borderId="25" xfId="0" applyFont="1" applyFill="1" applyBorder="1" applyAlignment="1">
      <alignment horizontal="left" vertical="center" wrapText="1" shrinkToFit="1"/>
    </xf>
    <xf numFmtId="0" fontId="20" fillId="39" borderId="19" xfId="0" applyFont="1" applyFill="1" applyBorder="1" applyAlignment="1">
      <alignment horizontal="left" vertical="center" wrapText="1" shrinkToFit="1"/>
    </xf>
    <xf numFmtId="0" fontId="20" fillId="39" borderId="0" xfId="0" applyFont="1" applyFill="1" applyAlignment="1">
      <alignment horizontal="left" vertical="center" wrapText="1" shrinkToFit="1"/>
    </xf>
    <xf numFmtId="0" fontId="20" fillId="39" borderId="26" xfId="0" applyFont="1" applyFill="1" applyBorder="1" applyAlignment="1">
      <alignment horizontal="left" vertical="center" wrapText="1" shrinkToFit="1"/>
    </xf>
    <xf numFmtId="0" fontId="28" fillId="0" borderId="18" xfId="0" applyFont="1" applyBorder="1" applyAlignment="1" applyProtection="1">
      <alignment horizontal="center" vertical="center" shrinkToFit="1"/>
      <protection locked="0"/>
    </xf>
    <xf numFmtId="0" fontId="20" fillId="0" borderId="24" xfId="0" applyFont="1" applyBorder="1" applyAlignment="1">
      <alignment horizontal="left" vertical="center" shrinkToFit="1"/>
    </xf>
    <xf numFmtId="0" fontId="20" fillId="0" borderId="23"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27" xfId="0" applyFont="1" applyBorder="1" applyAlignment="1">
      <alignment horizontal="left" vertical="center" shrinkToFit="1"/>
    </xf>
    <xf numFmtId="0" fontId="20" fillId="0" borderId="28" xfId="0" applyFont="1" applyBorder="1" applyAlignment="1">
      <alignment horizontal="left" vertical="center" shrinkToFit="1"/>
    </xf>
    <xf numFmtId="0" fontId="20" fillId="0" borderId="29" xfId="0" applyFont="1" applyBorder="1" applyAlignment="1">
      <alignment horizontal="left" vertical="center" shrinkToFit="1"/>
    </xf>
    <xf numFmtId="189" fontId="22" fillId="35" borderId="18" xfId="0" applyNumberFormat="1" applyFont="1" applyFill="1" applyBorder="1" applyAlignment="1">
      <alignment horizontal="center" vertical="center" shrinkToFi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22" xfId="0" applyFont="1" applyBorder="1" applyAlignment="1">
      <alignment horizontal="center" vertical="center" shrinkToFit="1"/>
    </xf>
    <xf numFmtId="190" fontId="22" fillId="35" borderId="24" xfId="0" applyNumberFormat="1" applyFont="1" applyFill="1" applyBorder="1" applyAlignment="1">
      <alignment horizontal="center" vertical="center" shrinkToFit="1"/>
    </xf>
    <xf numFmtId="190" fontId="22" fillId="35" borderId="23" xfId="0" applyNumberFormat="1" applyFont="1" applyFill="1" applyBorder="1" applyAlignment="1">
      <alignment horizontal="center" vertical="center" shrinkToFit="1"/>
    </xf>
    <xf numFmtId="0" fontId="0" fillId="0" borderId="39" xfId="0" applyBorder="1" applyAlignment="1">
      <alignment horizontal="center" vertical="center"/>
    </xf>
    <xf numFmtId="0" fontId="28" fillId="35" borderId="20" xfId="0" applyFont="1" applyFill="1" applyBorder="1" applyAlignment="1">
      <alignment horizontal="center" vertical="center"/>
    </xf>
    <xf numFmtId="0" fontId="28" fillId="35" borderId="22" xfId="0" applyFont="1" applyFill="1" applyBorder="1" applyAlignment="1">
      <alignment horizontal="center" vertical="center"/>
    </xf>
    <xf numFmtId="0" fontId="20" fillId="0" borderId="22" xfId="0" applyFont="1" applyBorder="1" applyAlignment="1">
      <alignment horizontal="left" vertical="center" wrapText="1"/>
    </xf>
    <xf numFmtId="0" fontId="20" fillId="0" borderId="20" xfId="0" applyFont="1" applyBorder="1" applyAlignment="1">
      <alignment horizontal="left" vertical="center" shrinkToFit="1"/>
    </xf>
    <xf numFmtId="0" fontId="27" fillId="0" borderId="22" xfId="0" applyFont="1" applyBorder="1" applyAlignment="1">
      <alignment horizontal="left" vertical="center" wrapText="1"/>
    </xf>
    <xf numFmtId="0" fontId="27" fillId="0" borderId="18" xfId="0" applyFont="1" applyBorder="1" applyAlignment="1">
      <alignment horizontal="left"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0" xfId="0" applyFont="1" applyBorder="1" applyAlignment="1">
      <alignment horizontal="left" vertical="center" wrapText="1"/>
    </xf>
    <xf numFmtId="0" fontId="20" fillId="0" borderId="21" xfId="0" applyFont="1" applyBorder="1" applyAlignment="1">
      <alignment horizontal="left" vertical="center" wrapText="1"/>
    </xf>
    <xf numFmtId="182" fontId="22" fillId="35" borderId="20" xfId="0" applyNumberFormat="1" applyFont="1" applyFill="1" applyBorder="1" applyAlignment="1">
      <alignment horizontal="right" vertical="center" shrinkToFit="1"/>
    </xf>
    <xf numFmtId="182" fontId="22" fillId="35" borderId="21" xfId="0" applyNumberFormat="1" applyFont="1" applyFill="1" applyBorder="1" applyAlignment="1">
      <alignment horizontal="right" vertical="center" shrinkToFit="1"/>
    </xf>
    <xf numFmtId="182" fontId="22" fillId="35" borderId="22" xfId="0" applyNumberFormat="1" applyFont="1" applyFill="1" applyBorder="1" applyAlignment="1">
      <alignment horizontal="right" vertical="center" shrinkToFit="1"/>
    </xf>
    <xf numFmtId="176" fontId="22" fillId="35" borderId="18" xfId="0" applyNumberFormat="1" applyFont="1" applyFill="1" applyBorder="1" applyAlignment="1">
      <alignment horizontal="center" vertical="center"/>
    </xf>
    <xf numFmtId="189" fontId="22" fillId="35" borderId="20" xfId="0" applyNumberFormat="1" applyFont="1" applyFill="1" applyBorder="1" applyAlignment="1">
      <alignment horizontal="center" vertical="center" shrinkToFit="1"/>
    </xf>
    <xf numFmtId="189" fontId="22" fillId="35" borderId="21" xfId="0" applyNumberFormat="1" applyFont="1" applyFill="1" applyBorder="1" applyAlignment="1">
      <alignment horizontal="center" vertical="center" shrinkToFit="1"/>
    </xf>
    <xf numFmtId="189" fontId="22" fillId="35" borderId="22" xfId="0" applyNumberFormat="1" applyFont="1" applyFill="1" applyBorder="1" applyAlignment="1">
      <alignment horizontal="center" vertical="center" shrinkToFit="1"/>
    </xf>
    <xf numFmtId="189" fontId="20" fillId="35" borderId="21" xfId="0" applyNumberFormat="1" applyFont="1" applyFill="1" applyBorder="1" applyAlignment="1">
      <alignment horizontal="center" vertical="center" wrapText="1"/>
    </xf>
    <xf numFmtId="190" fontId="20" fillId="35" borderId="21" xfId="0" applyNumberFormat="1" applyFont="1" applyFill="1" applyBorder="1" applyAlignment="1">
      <alignment horizontal="center" vertical="center" shrinkToFit="1"/>
    </xf>
    <xf numFmtId="0" fontId="22" fillId="0" borderId="18"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20" xfId="0" applyFont="1" applyBorder="1" applyAlignment="1">
      <alignment horizontal="center" vertical="center" shrinkToFit="1"/>
    </xf>
    <xf numFmtId="0" fontId="25" fillId="0" borderId="28" xfId="0" applyFont="1" applyBorder="1" applyAlignment="1">
      <alignment horizontal="center" vertical="center"/>
    </xf>
    <xf numFmtId="0" fontId="25"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shrinkToFit="1"/>
    </xf>
    <xf numFmtId="177" fontId="22" fillId="0" borderId="21" xfId="0" applyNumberFormat="1" applyFont="1" applyBorder="1" applyAlignment="1" applyProtection="1">
      <alignment horizontal="center" vertical="center" shrinkToFit="1"/>
      <protection locked="0"/>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9"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22" fillId="0" borderId="26" xfId="0" applyFont="1" applyBorder="1" applyAlignment="1">
      <alignment horizontal="center" vertical="center" shrinkToFit="1"/>
    </xf>
    <xf numFmtId="0" fontId="22" fillId="0" borderId="0" xfId="0" applyFont="1" applyAlignment="1" applyProtection="1">
      <alignment horizontal="center" vertical="center"/>
      <protection locked="0"/>
    </xf>
    <xf numFmtId="0" fontId="22" fillId="0" borderId="27"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25" xfId="0" applyFont="1" applyBorder="1" applyAlignment="1" applyProtection="1">
      <alignment horizontal="center" vertical="center"/>
      <protection locked="0"/>
    </xf>
    <xf numFmtId="0" fontId="22" fillId="0" borderId="18" xfId="0" applyFont="1" applyBorder="1" applyAlignment="1">
      <alignment horizontal="center" vertical="center" wrapText="1"/>
    </xf>
    <xf numFmtId="0" fontId="22" fillId="0" borderId="19" xfId="0" applyFont="1" applyBorder="1" applyAlignment="1" applyProtection="1">
      <alignment horizontal="center" vertical="center" shrinkToFit="1"/>
      <protection locked="0"/>
    </xf>
    <xf numFmtId="0" fontId="22" fillId="0" borderId="0" xfId="0" applyFont="1" applyAlignment="1" applyProtection="1">
      <alignment horizontal="center" vertical="center" shrinkToFit="1"/>
      <protection locked="0"/>
    </xf>
    <xf numFmtId="0" fontId="22" fillId="0" borderId="26" xfId="0" applyFont="1" applyBorder="1" applyAlignment="1" applyProtection="1">
      <alignment horizontal="center" vertical="center" shrinkToFit="1"/>
      <protection locked="0"/>
    </xf>
    <xf numFmtId="0" fontId="22" fillId="0" borderId="27" xfId="0" applyFont="1" applyBorder="1" applyAlignment="1" applyProtection="1">
      <alignment horizontal="center" vertical="center" shrinkToFit="1"/>
      <protection locked="0"/>
    </xf>
    <xf numFmtId="0" fontId="22" fillId="0" borderId="28" xfId="0" applyFont="1" applyBorder="1" applyAlignment="1" applyProtection="1">
      <alignment horizontal="center" vertical="center" shrinkToFit="1"/>
      <protection locked="0"/>
    </xf>
    <xf numFmtId="0" fontId="22" fillId="0" borderId="29" xfId="0" applyFont="1" applyBorder="1" applyAlignment="1" applyProtection="1">
      <alignment horizontal="center" vertical="center" shrinkToFit="1"/>
      <protection locked="0"/>
    </xf>
    <xf numFmtId="0" fontId="22" fillId="0" borderId="28" xfId="0" applyFont="1" applyBorder="1" applyAlignment="1" applyProtection="1">
      <alignment horizontal="center" vertical="center"/>
      <protection locked="0"/>
    </xf>
    <xf numFmtId="0" fontId="30" fillId="33" borderId="30" xfId="0" applyFont="1" applyFill="1" applyBorder="1" applyAlignment="1">
      <alignment horizontal="center" vertical="center"/>
    </xf>
    <xf numFmtId="0" fontId="30" fillId="33" borderId="11" xfId="0" applyFont="1" applyFill="1" applyBorder="1" applyAlignment="1">
      <alignment horizontal="center" vertical="center"/>
    </xf>
    <xf numFmtId="0" fontId="23" fillId="0" borderId="20" xfId="0" applyFont="1" applyBorder="1" applyAlignment="1">
      <alignment horizontal="center" vertical="center"/>
    </xf>
    <xf numFmtId="0" fontId="23" fillId="0" borderId="40" xfId="0" applyFont="1" applyBorder="1" applyAlignment="1">
      <alignment horizontal="center" vertical="center"/>
    </xf>
    <xf numFmtId="0" fontId="23" fillId="35" borderId="30" xfId="0" applyFont="1" applyFill="1" applyBorder="1" applyAlignment="1">
      <alignment horizontal="left" vertical="center" shrinkToFit="1"/>
    </xf>
    <xf numFmtId="0" fontId="23" fillId="35" borderId="32" xfId="0" applyFont="1" applyFill="1" applyBorder="1" applyAlignment="1">
      <alignment horizontal="left" vertical="center" shrinkToFit="1"/>
    </xf>
    <xf numFmtId="0" fontId="23" fillId="35" borderId="11" xfId="0" applyFont="1" applyFill="1" applyBorder="1" applyAlignment="1">
      <alignment horizontal="left" vertical="center" shrinkToFit="1"/>
    </xf>
    <xf numFmtId="0" fontId="23" fillId="0" borderId="0" xfId="0" applyFont="1" applyAlignment="1">
      <alignment horizontal="left" vertical="center" wrapText="1"/>
    </xf>
    <xf numFmtId="0" fontId="23" fillId="38" borderId="67" xfId="0" applyFont="1" applyFill="1" applyBorder="1" applyAlignment="1">
      <alignment horizontal="left" vertical="center" shrinkToFit="1"/>
    </xf>
    <xf numFmtId="0" fontId="23" fillId="38" borderId="34" xfId="0" applyFont="1" applyFill="1" applyBorder="1" applyAlignment="1">
      <alignment horizontal="left" vertical="center" shrinkToFit="1"/>
    </xf>
    <xf numFmtId="0" fontId="23" fillId="38" borderId="48" xfId="0" applyFont="1" applyFill="1" applyBorder="1" applyAlignment="1">
      <alignment horizontal="left" vertical="center" shrinkToFit="1"/>
    </xf>
    <xf numFmtId="0" fontId="23" fillId="38" borderId="19" xfId="0" applyFont="1" applyFill="1" applyBorder="1" applyAlignment="1">
      <alignment horizontal="left" vertical="center" shrinkToFit="1"/>
    </xf>
    <xf numFmtId="0" fontId="23" fillId="38" borderId="0" xfId="0" applyFont="1" applyFill="1" applyAlignment="1">
      <alignment horizontal="left" vertical="center" shrinkToFit="1"/>
    </xf>
    <xf numFmtId="0" fontId="23" fillId="38" borderId="26" xfId="0" applyFont="1" applyFill="1" applyBorder="1" applyAlignment="1">
      <alignment horizontal="left" vertical="center" shrinkToFit="1"/>
    </xf>
    <xf numFmtId="0" fontId="23" fillId="34" borderId="68" xfId="0" applyFont="1" applyFill="1" applyBorder="1" applyAlignment="1" applyProtection="1">
      <alignment horizontal="left" vertical="center" shrinkToFit="1"/>
      <protection locked="0"/>
    </xf>
    <xf numFmtId="0" fontId="23" fillId="34" borderId="69" xfId="0" applyFont="1" applyFill="1" applyBorder="1" applyAlignment="1" applyProtection="1">
      <alignment horizontal="left" vertical="center" shrinkToFit="1"/>
      <protection locked="0"/>
    </xf>
    <xf numFmtId="0" fontId="23" fillId="34" borderId="70" xfId="0" applyFont="1" applyFill="1" applyBorder="1" applyAlignment="1" applyProtection="1">
      <alignment horizontal="left" vertical="center" shrinkToFit="1"/>
      <protection locked="0"/>
    </xf>
    <xf numFmtId="0" fontId="23" fillId="34" borderId="20" xfId="0" applyFont="1" applyFill="1" applyBorder="1" applyAlignment="1" applyProtection="1">
      <alignment horizontal="left" vertical="center" shrinkToFit="1"/>
      <protection locked="0"/>
    </xf>
    <xf numFmtId="0" fontId="23" fillId="34" borderId="21" xfId="0" applyFont="1" applyFill="1" applyBorder="1" applyAlignment="1" applyProtection="1">
      <alignment horizontal="left" vertical="center" shrinkToFit="1"/>
      <protection locked="0"/>
    </xf>
    <xf numFmtId="0" fontId="23" fillId="34" borderId="22" xfId="0" applyFont="1" applyFill="1" applyBorder="1" applyAlignment="1" applyProtection="1">
      <alignment horizontal="left" vertical="center" shrinkToFit="1"/>
      <protection locked="0"/>
    </xf>
    <xf numFmtId="0" fontId="30" fillId="33" borderId="30" xfId="0" applyFont="1" applyFill="1" applyBorder="1" applyAlignment="1">
      <alignment horizontal="left" vertical="center"/>
    </xf>
    <xf numFmtId="0" fontId="30" fillId="33" borderId="32" xfId="0" applyFont="1" applyFill="1" applyBorder="1" applyAlignment="1">
      <alignment horizontal="left" vertical="center"/>
    </xf>
    <xf numFmtId="0" fontId="30" fillId="33" borderId="11" xfId="0" applyFont="1" applyFill="1" applyBorder="1" applyAlignment="1">
      <alignment horizontal="left" vertical="center"/>
    </xf>
    <xf numFmtId="0" fontId="23" fillId="0" borderId="23" xfId="0" applyFont="1" applyBorder="1" applyAlignment="1">
      <alignment horizontal="left" vertical="center" wrapText="1"/>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64" xfId="0" applyFont="1" applyBorder="1" applyAlignment="1">
      <alignment horizontal="left" vertical="center" wrapText="1"/>
    </xf>
    <xf numFmtId="0" fontId="23" fillId="0" borderId="65" xfId="0" applyFont="1" applyBorder="1" applyAlignment="1">
      <alignment horizontal="left" vertical="center" wrapText="1"/>
    </xf>
    <xf numFmtId="0" fontId="23" fillId="0" borderId="66" xfId="0" applyFont="1" applyBorder="1" applyAlignment="1">
      <alignment horizontal="left" vertical="center" wrapText="1"/>
    </xf>
    <xf numFmtId="0" fontId="23" fillId="0" borderId="30" xfId="0" applyFont="1" applyBorder="1" applyAlignment="1">
      <alignment horizontal="center" vertical="center"/>
    </xf>
    <xf numFmtId="0" fontId="23" fillId="0" borderId="11" xfId="0" applyFont="1" applyBorder="1" applyAlignment="1">
      <alignment horizontal="center" vertical="center"/>
    </xf>
    <xf numFmtId="0" fontId="23" fillId="34" borderId="38" xfId="0" applyFont="1" applyFill="1" applyBorder="1" applyAlignment="1" applyProtection="1">
      <alignment horizontal="left" vertical="top" wrapText="1"/>
      <protection locked="0"/>
    </xf>
    <xf numFmtId="0" fontId="23" fillId="34" borderId="34" xfId="0" applyFont="1" applyFill="1" applyBorder="1" applyAlignment="1" applyProtection="1">
      <alignment horizontal="left" vertical="top" wrapText="1"/>
      <protection locked="0"/>
    </xf>
    <xf numFmtId="0" fontId="23" fillId="34" borderId="31" xfId="0" applyFont="1" applyFill="1" applyBorder="1" applyAlignment="1" applyProtection="1">
      <alignment horizontal="left" vertical="top" wrapText="1"/>
      <protection locked="0"/>
    </xf>
    <xf numFmtId="0" fontId="23" fillId="34" borderId="17" xfId="0" applyFont="1" applyFill="1" applyBorder="1" applyAlignment="1" applyProtection="1">
      <alignment horizontal="left" vertical="top" wrapText="1"/>
      <protection locked="0"/>
    </xf>
    <xf numFmtId="0" fontId="23" fillId="34" borderId="0" xfId="0" applyFont="1" applyFill="1" applyAlignment="1" applyProtection="1">
      <alignment horizontal="left" vertical="top" wrapText="1"/>
      <protection locked="0"/>
    </xf>
    <xf numFmtId="0" fontId="23" fillId="34" borderId="15" xfId="0" applyFont="1" applyFill="1" applyBorder="1" applyAlignment="1" applyProtection="1">
      <alignment horizontal="left" vertical="top" wrapText="1"/>
      <protection locked="0"/>
    </xf>
    <xf numFmtId="0" fontId="23" fillId="34" borderId="33" xfId="0" applyFont="1" applyFill="1" applyBorder="1" applyAlignment="1" applyProtection="1">
      <alignment horizontal="left" vertical="top" wrapText="1"/>
      <protection locked="0"/>
    </xf>
    <xf numFmtId="0" fontId="23" fillId="34" borderId="35" xfId="0" applyFont="1" applyFill="1" applyBorder="1" applyAlignment="1" applyProtection="1">
      <alignment horizontal="left" vertical="top" wrapText="1"/>
      <protection locked="0"/>
    </xf>
    <xf numFmtId="0" fontId="23" fillId="34" borderId="13" xfId="0" applyFont="1" applyFill="1" applyBorder="1" applyAlignment="1" applyProtection="1">
      <alignment horizontal="left" vertical="top" wrapText="1"/>
      <protection locked="0"/>
    </xf>
    <xf numFmtId="176" fontId="23" fillId="35" borderId="30" xfId="0" applyNumberFormat="1" applyFont="1" applyFill="1" applyBorder="1" applyAlignment="1">
      <alignment horizontal="center" vertical="center" shrinkToFit="1"/>
    </xf>
    <xf numFmtId="176" fontId="23" fillId="35" borderId="11" xfId="0" applyNumberFormat="1" applyFont="1" applyFill="1" applyBorder="1" applyAlignment="1">
      <alignment horizontal="center" vertical="center" shrinkToFit="1"/>
    </xf>
    <xf numFmtId="183" fontId="23" fillId="35" borderId="30" xfId="0" applyNumberFormat="1" applyFont="1" applyFill="1" applyBorder="1" applyAlignment="1">
      <alignment horizontal="center" vertical="center" shrinkToFit="1"/>
    </xf>
    <xf numFmtId="183" fontId="23" fillId="35" borderId="11" xfId="0" applyNumberFormat="1" applyFont="1" applyFill="1" applyBorder="1" applyAlignment="1">
      <alignment horizontal="center" vertical="center" shrinkToFit="1"/>
    </xf>
    <xf numFmtId="0" fontId="23" fillId="0" borderId="0" xfId="0" applyFont="1" applyAlignment="1">
      <alignment horizontal="left" vertical="center"/>
    </xf>
    <xf numFmtId="0" fontId="23" fillId="0" borderId="46" xfId="0" applyFont="1" applyBorder="1" applyAlignment="1">
      <alignment horizontal="center" vertical="center" shrinkToFit="1"/>
    </xf>
    <xf numFmtId="0" fontId="23" fillId="0" borderId="47" xfId="0" applyFont="1" applyBorder="1" applyAlignment="1">
      <alignment horizontal="center" vertical="center" shrinkToFit="1"/>
    </xf>
    <xf numFmtId="0" fontId="23" fillId="0" borderId="50" xfId="0" applyFont="1" applyBorder="1" applyAlignment="1">
      <alignment horizontal="center" vertical="center" shrinkToFit="1"/>
    </xf>
    <xf numFmtId="0" fontId="23" fillId="0" borderId="44" xfId="0" applyFont="1" applyBorder="1" applyAlignment="1">
      <alignment horizontal="center" vertical="center" shrinkToFit="1"/>
    </xf>
    <xf numFmtId="0" fontId="37" fillId="0" borderId="0" xfId="0" applyFont="1" applyAlignment="1">
      <alignment horizontal="left" vertical="center"/>
    </xf>
    <xf numFmtId="185" fontId="23" fillId="0" borderId="16" xfId="0" applyNumberFormat="1" applyFont="1" applyBorder="1" applyAlignment="1">
      <alignment horizontal="center" vertical="center" textRotation="255"/>
    </xf>
    <xf numFmtId="185" fontId="23" fillId="0" borderId="14" xfId="0" applyNumberFormat="1" applyFont="1" applyBorder="1" applyAlignment="1">
      <alignment horizontal="center" vertical="center" textRotation="255"/>
    </xf>
    <xf numFmtId="185" fontId="23" fillId="0" borderId="12" xfId="0" applyNumberFormat="1" applyFont="1" applyBorder="1" applyAlignment="1">
      <alignment horizontal="center" vertical="center" textRotation="255"/>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30" xfId="0" applyFont="1" applyBorder="1" applyAlignment="1">
      <alignment horizontal="center" vertical="center" shrinkToFit="1"/>
    </xf>
    <xf numFmtId="0" fontId="23" fillId="0" borderId="43" xfId="0" applyFont="1" applyBorder="1" applyAlignment="1">
      <alignment horizontal="center" vertical="center" shrinkToFit="1"/>
    </xf>
    <xf numFmtId="0" fontId="36" fillId="0" borderId="0" xfId="0" applyFont="1" applyAlignment="1">
      <alignment horizontal="left" vertical="center"/>
    </xf>
    <xf numFmtId="0" fontId="23" fillId="0" borderId="51" xfId="0" applyFont="1" applyBorder="1" applyAlignment="1">
      <alignment horizontal="center" vertical="center"/>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23" fillId="0" borderId="46" xfId="0" applyFont="1" applyBorder="1" applyAlignment="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スタイル 1" xfId="44"/>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74">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numFmt numFmtId="192" formatCode="yyyy/m/d;@"/>
      <fill>
        <patternFill patternType="solid">
          <fgColor theme="4" tint="0.79998168889431442"/>
          <bgColor theme="4" tint="0.79998168889431442"/>
        </patternFill>
      </fill>
      <alignment horizontal="right" vertical="center" textRotation="0" wrapText="1"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alignment horizontal="general" vertical="center" textRotation="0" wrapText="1" indent="0" justifyLastLine="0" shrinkToFit="0" readingOrder="0"/>
    </dxf>
    <dxf>
      <alignment horizontal="general" vertical="center" textRotation="0" wrapText="1" indent="0" justifyLastLine="0" shrinkToFit="0" readingOrder="0"/>
    </dxf>
    <dxf>
      <numFmt numFmtId="192" formatCode="yyyy/m/d;@"/>
      <fill>
        <patternFill patternType="solid">
          <fgColor theme="4" tint="0.79998168889431442"/>
          <bgColor theme="4" tint="0.79998168889431442"/>
        </patternFill>
      </fill>
      <alignment horizontal="right" vertical="center" textRotation="0" wrapText="1"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2"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0</xdr:colOff>
      <xdr:row>5</xdr:row>
      <xdr:rowOff>217714</xdr:rowOff>
    </xdr:from>
    <xdr:to>
      <xdr:col>14</xdr:col>
      <xdr:colOff>27029</xdr:colOff>
      <xdr:row>5</xdr:row>
      <xdr:rowOff>217714</xdr:rowOff>
    </xdr:to>
    <xdr:cxnSp macro="">
      <xdr:nvCxnSpPr>
        <xdr:cNvPr id="2" name="直線矢印コネクタ 1">
          <a:extLst>
            <a:ext uri="{FF2B5EF4-FFF2-40B4-BE49-F238E27FC236}">
              <a16:creationId xmlns:a16="http://schemas.microsoft.com/office/drawing/2014/main" id="{00000000-0008-0000-0300-000003000000}"/>
            </a:ext>
          </a:extLst>
        </xdr:cNvPr>
        <xdr:cNvCxnSpPr/>
      </xdr:nvCxnSpPr>
      <xdr:spPr bwMode="auto">
        <a:xfrm>
          <a:off x="2710543" y="1371600"/>
          <a:ext cx="233857"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41729</xdr:colOff>
      <xdr:row>6</xdr:row>
      <xdr:rowOff>205014</xdr:rowOff>
    </xdr:from>
    <xdr:to>
      <xdr:col>16</xdr:col>
      <xdr:colOff>92529</xdr:colOff>
      <xdr:row>6</xdr:row>
      <xdr:rowOff>205014</xdr:rowOff>
    </xdr:to>
    <xdr:cxnSp macro="">
      <xdr:nvCxnSpPr>
        <xdr:cNvPr id="3" name="直線矢印コネクタ 2">
          <a:extLst>
            <a:ext uri="{FF2B5EF4-FFF2-40B4-BE49-F238E27FC236}">
              <a16:creationId xmlns:a16="http://schemas.microsoft.com/office/drawing/2014/main" id="{00000000-0008-0000-0300-000004000000}"/>
            </a:ext>
          </a:extLst>
        </xdr:cNvPr>
        <xdr:cNvCxnSpPr/>
      </xdr:nvCxnSpPr>
      <xdr:spPr bwMode="auto">
        <a:xfrm>
          <a:off x="2959100" y="1739900"/>
          <a:ext cx="464458"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156029</xdr:colOff>
      <xdr:row>7</xdr:row>
      <xdr:rowOff>230414</xdr:rowOff>
    </xdr:from>
    <xdr:to>
      <xdr:col>17</xdr:col>
      <xdr:colOff>3629</xdr:colOff>
      <xdr:row>7</xdr:row>
      <xdr:rowOff>230414</xdr:rowOff>
    </xdr:to>
    <xdr:cxnSp macro="">
      <xdr:nvCxnSpPr>
        <xdr:cNvPr id="4" name="直線矢印コネクタ 3">
          <a:extLst>
            <a:ext uri="{FF2B5EF4-FFF2-40B4-BE49-F238E27FC236}">
              <a16:creationId xmlns:a16="http://schemas.microsoft.com/office/drawing/2014/main" id="{00000000-0008-0000-0300-000005000000}"/>
            </a:ext>
          </a:extLst>
        </xdr:cNvPr>
        <xdr:cNvCxnSpPr/>
      </xdr:nvCxnSpPr>
      <xdr:spPr bwMode="auto">
        <a:xfrm>
          <a:off x="3073400" y="2146300"/>
          <a:ext cx="468086"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130629</xdr:colOff>
      <xdr:row>8</xdr:row>
      <xdr:rowOff>205014</xdr:rowOff>
    </xdr:from>
    <xdr:to>
      <xdr:col>17</xdr:col>
      <xdr:colOff>35529</xdr:colOff>
      <xdr:row>8</xdr:row>
      <xdr:rowOff>205014</xdr:rowOff>
    </xdr:to>
    <xdr:cxnSp macro="">
      <xdr:nvCxnSpPr>
        <xdr:cNvPr id="5" name="直線矢印コネクタ 4">
          <a:extLst>
            <a:ext uri="{FF2B5EF4-FFF2-40B4-BE49-F238E27FC236}">
              <a16:creationId xmlns:a16="http://schemas.microsoft.com/office/drawing/2014/main" id="{00000000-0008-0000-0300-000006000000}"/>
            </a:ext>
          </a:extLst>
        </xdr:cNvPr>
        <xdr:cNvCxnSpPr/>
      </xdr:nvCxnSpPr>
      <xdr:spPr bwMode="auto">
        <a:xfrm>
          <a:off x="3254829" y="2501900"/>
          <a:ext cx="318557"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181429</xdr:colOff>
      <xdr:row>10</xdr:row>
      <xdr:rowOff>205014</xdr:rowOff>
    </xdr:from>
    <xdr:to>
      <xdr:col>17</xdr:col>
      <xdr:colOff>181529</xdr:colOff>
      <xdr:row>10</xdr:row>
      <xdr:rowOff>205014</xdr:rowOff>
    </xdr:to>
    <xdr:cxnSp macro="">
      <xdr:nvCxnSpPr>
        <xdr:cNvPr id="6" name="直線矢印コネクタ 5">
          <a:extLst>
            <a:ext uri="{FF2B5EF4-FFF2-40B4-BE49-F238E27FC236}">
              <a16:creationId xmlns:a16="http://schemas.microsoft.com/office/drawing/2014/main" id="{00000000-0008-0000-0300-000008000000}"/>
            </a:ext>
          </a:extLst>
        </xdr:cNvPr>
        <xdr:cNvCxnSpPr/>
      </xdr:nvCxnSpPr>
      <xdr:spPr bwMode="auto">
        <a:xfrm>
          <a:off x="3512458" y="3263900"/>
          <a:ext cx="206928" cy="0"/>
        </a:xfrm>
        <a:prstGeom prst="straightConnector1">
          <a:avLst/>
        </a:pr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105229</xdr:colOff>
      <xdr:row>9</xdr:row>
      <xdr:rowOff>217714</xdr:rowOff>
    </xdr:from>
    <xdr:to>
      <xdr:col>17</xdr:col>
      <xdr:colOff>105329</xdr:colOff>
      <xdr:row>9</xdr:row>
      <xdr:rowOff>217714</xdr:rowOff>
    </xdr:to>
    <xdr:cxnSp macro="">
      <xdr:nvCxnSpPr>
        <xdr:cNvPr id="7" name="直線矢印コネクタ 6">
          <a:extLst>
            <a:ext uri="{FF2B5EF4-FFF2-40B4-BE49-F238E27FC236}">
              <a16:creationId xmlns:a16="http://schemas.microsoft.com/office/drawing/2014/main" id="{00000000-0008-0000-0300-000009000000}"/>
            </a:ext>
          </a:extLst>
        </xdr:cNvPr>
        <xdr:cNvCxnSpPr/>
      </xdr:nvCxnSpPr>
      <xdr:spPr bwMode="auto">
        <a:xfrm>
          <a:off x="3436258" y="2895600"/>
          <a:ext cx="206928" cy="0"/>
        </a:xfrm>
        <a:prstGeom prst="straightConnector1">
          <a:avLst/>
        </a:pr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113555</xdr:colOff>
      <xdr:row>5</xdr:row>
      <xdr:rowOff>195943</xdr:rowOff>
    </xdr:from>
    <xdr:to>
      <xdr:col>6</xdr:col>
      <xdr:colOff>2094755</xdr:colOff>
      <xdr:row>22</xdr:row>
      <xdr:rowOff>65313</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3974355" y="1478643"/>
          <a:ext cx="1981200" cy="3946070"/>
        </a:xfrm>
        <a:prstGeom prst="roundRect">
          <a:avLst>
            <a:gd name="adj" fmla="val 3350"/>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・電気事業者が発行した直近１年間の消費電力量が記載された書類を添付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kumimoji="1" lang="ja-JP" altLang="en-US" sz="1100">
              <a:solidFill>
                <a:schemeClr val="tx1"/>
              </a:solidFill>
              <a:latin typeface="ＭＳ Ｐ明朝" panose="02020600040205080304" pitchFamily="18" charset="-128"/>
              <a:ea typeface="ＭＳ Ｐ明朝" panose="02020600040205080304" pitchFamily="18" charset="-128"/>
            </a:rPr>
            <a:t>・新築の場合は、年間消費電力量の積算の根拠となる資料（任意様式）を添付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lang="ja-JP" altLang="ja-JP" sz="1100">
              <a:solidFill>
                <a:schemeClr val="tx1"/>
              </a:solidFill>
              <a:effectLst/>
              <a:latin typeface="ＭＳ Ｐ明朝" panose="02020600040205080304" pitchFamily="18" charset="-128"/>
              <a:ea typeface="ＭＳ Ｐ明朝" panose="02020600040205080304" pitchFamily="18" charset="-128"/>
              <a:cs typeface="+mn-cs"/>
            </a:rPr>
            <a:t>※積算にあたっては、類似施設の実績や導入する電気設備の電力使用量を積み上げなど合理的な根拠を示し、過大とならないよう精査すること</a:t>
          </a:r>
          <a:endParaRPr kumimoji="1" lang="ja-JP" altLang="en-US"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118785</xdr:colOff>
      <xdr:row>23</xdr:row>
      <xdr:rowOff>42904</xdr:rowOff>
    </xdr:from>
    <xdr:to>
      <xdr:col>6</xdr:col>
      <xdr:colOff>2099985</xdr:colOff>
      <xdr:row>28</xdr:row>
      <xdr:rowOff>108862</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979585" y="5643604"/>
          <a:ext cx="1981200" cy="1272458"/>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・メーカー等のシミュレーションデータを添付</a:t>
          </a:r>
        </a:p>
      </xdr:txBody>
    </xdr:sp>
    <xdr:clientData/>
  </xdr:twoCellAnchor>
  <xdr:twoCellAnchor>
    <xdr:from>
      <xdr:col>6</xdr:col>
      <xdr:colOff>73211</xdr:colOff>
      <xdr:row>32</xdr:row>
      <xdr:rowOff>152401</xdr:rowOff>
    </xdr:from>
    <xdr:to>
      <xdr:col>6</xdr:col>
      <xdr:colOff>2089211</xdr:colOff>
      <xdr:row>37</xdr:row>
      <xdr:rowOff>174990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934011" y="7924801"/>
          <a:ext cx="2016000" cy="1203689"/>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・余剰電力を</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電する場合記入</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　（売電しない場合「</a:t>
          </a:r>
          <a:r>
            <a:rPr kumimoji="1" lang="en-US" altLang="ja-JP" sz="1050">
              <a:solidFill>
                <a:schemeClr val="tx1"/>
              </a:solidFill>
              <a:effectLst/>
              <a:latin typeface="ＭＳ Ｐ明朝" panose="02020600040205080304" pitchFamily="18" charset="-128"/>
              <a:ea typeface="ＭＳ Ｐ明朝" panose="02020600040205080304" pitchFamily="18" charset="-128"/>
              <a:cs typeface="+mn-cs"/>
            </a:rPr>
            <a:t>0</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・売電する場合、余剰電力</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発生理由や</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売電量の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算定方法について、メーカー等のシミュレーションデータや説明資料を添付</a:t>
          </a:r>
          <a:endParaRPr lang="ja-JP" altLang="ja-JP" sz="1050">
            <a:solidFill>
              <a:schemeClr val="tx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6</xdr:col>
      <xdr:colOff>109180</xdr:colOff>
      <xdr:row>29</xdr:row>
      <xdr:rowOff>76203</xdr:rowOff>
    </xdr:from>
    <xdr:to>
      <xdr:col>6</xdr:col>
      <xdr:colOff>2090380</xdr:colOff>
      <xdr:row>32</xdr:row>
      <xdr:rowOff>60956</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3969980" y="7124703"/>
          <a:ext cx="1981200" cy="70865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・「適合」（想定消費電力量≧想定発電量）であることを確認すること</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114300</xdr:colOff>
      <xdr:row>2</xdr:row>
      <xdr:rowOff>143436</xdr:rowOff>
    </xdr:from>
    <xdr:to>
      <xdr:col>6</xdr:col>
      <xdr:colOff>2095500</xdr:colOff>
      <xdr:row>4</xdr:row>
      <xdr:rowOff>206189</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3975100" y="714936"/>
          <a:ext cx="1981200" cy="54535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・発電出力は小数点以下切り捨ての整数で記入</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161364</xdr:colOff>
      <xdr:row>23</xdr:row>
      <xdr:rowOff>96371</xdr:rowOff>
    </xdr:from>
    <xdr:to>
      <xdr:col>8</xdr:col>
      <xdr:colOff>4034</xdr:colOff>
      <xdr:row>25</xdr:row>
      <xdr:rowOff>124121</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912184" y="5735171"/>
          <a:ext cx="3088790" cy="500190"/>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・ピークカット効果が見込める場合は、数値を入力し、メーカー等のシミュレーションデータを添付</a:t>
          </a:r>
        </a:p>
      </xdr:txBody>
    </xdr:sp>
    <xdr:clientData/>
  </xdr:twoCellAnchor>
  <xdr:twoCellAnchor>
    <xdr:from>
      <xdr:col>6</xdr:col>
      <xdr:colOff>331694</xdr:colOff>
      <xdr:row>2</xdr:row>
      <xdr:rowOff>107577</xdr:rowOff>
    </xdr:from>
    <xdr:to>
      <xdr:col>7</xdr:col>
      <xdr:colOff>1018941</xdr:colOff>
      <xdr:row>4</xdr:row>
      <xdr:rowOff>73412</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240754" y="679077"/>
          <a:ext cx="1510207"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発電出力は整数</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小数点以下切り捨て</a:t>
          </a:r>
        </a:p>
      </xdr:txBody>
    </xdr:sp>
    <xdr:clientData/>
  </xdr:twoCellAnchor>
  <xdr:twoCellAnchor>
    <xdr:from>
      <xdr:col>1</xdr:col>
      <xdr:colOff>376518</xdr:colOff>
      <xdr:row>4</xdr:row>
      <xdr:rowOff>62751</xdr:rowOff>
    </xdr:from>
    <xdr:to>
      <xdr:col>3</xdr:col>
      <xdr:colOff>312142</xdr:colOff>
      <xdr:row>6</xdr:row>
      <xdr:rowOff>28586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506058" y="1106691"/>
          <a:ext cx="1878724"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蓄電容量は小数点第１位まで</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小数点第２位以下切り捨て</a:t>
          </a:r>
        </a:p>
      </xdr:txBody>
    </xdr:sp>
    <xdr:clientData/>
  </xdr:twoCellAnchor>
</xdr:wsDr>
</file>

<file path=xl/tables/table1.xml><?xml version="1.0" encoding="utf-8"?>
<table xmlns="http://schemas.openxmlformats.org/spreadsheetml/2006/main" id="1" name="テーブル1" displayName="テーブル1" ref="A1:AA2" totalsRowShown="0" headerRowDxfId="28" dataDxfId="27" headerRowCellStyle="桁区切り" dataCellStyle="桁区切り">
  <autoFilter ref="A1:AA2"/>
  <tableColumns count="27">
    <tableColumn id="1" name="受付番号_x000a_（内部用）" dataDxfId="26"/>
    <tableColumn id="2" name="管理番号" dataDxfId="25"/>
    <tableColumn id="3" name="受付日" dataDxfId="24"/>
    <tableColumn id="4" name="受信時刻_x000a_（最終）" dataDxfId="23"/>
    <tableColumn id="5" name="受付方法" dataDxfId="22"/>
    <tableColumn id="6" name="申請者" dataDxfId="21"/>
    <tableColumn id="7" name="住所" dataDxfId="20"/>
    <tableColumn id="8" name="代表者職" dataDxfId="19"/>
    <tableColumn id="9" name="氏名" dataDxfId="18"/>
    <tableColumn id="10" name="共同申請者_x000a_住所" dataDxfId="17"/>
    <tableColumn id="11" name="共同申請者氏名" dataDxfId="16"/>
    <tableColumn id="12" name="共同申請者法人役職" dataDxfId="15"/>
    <tableColumn id="13" name="共同申請者法人代表者氏名" dataDxfId="14"/>
    <tableColumn id="14" name="交付決定日" dataDxfId="13">
      <calculatedColumnFormula>"2024"&amp;"/"&amp;様式3!E19&amp;"/"&amp;様式3!G19</calculatedColumnFormula>
    </tableColumn>
    <tableColumn id="15" name="交付番号" dataDxfId="12"/>
    <tableColumn id="16" name="変更内容" dataDxfId="11"/>
    <tableColumn id="17" name="変更（中止・廃止）の生じた年月日" dataDxfId="10">
      <calculatedColumnFormula>"2024"&amp;"/"&amp;様式3!P38&amp;"/"&amp;様式3!S38</calculatedColumnFormula>
    </tableColumn>
    <tableColumn id="18" name="交付決定額" dataDxfId="9" dataCellStyle="桁区切り">
      <calculatedColumnFormula>参考様式!C15</calculatedColumnFormula>
    </tableColumn>
    <tableColumn id="24" name="旧発電出力" dataDxfId="8" dataCellStyle="桁区切り">
      <calculatedColumnFormula>+参考様式!R20</calculatedColumnFormula>
    </tableColumn>
    <tableColumn id="26" name="新発電出力" dataDxfId="7" dataCellStyle="桁区切り">
      <calculatedColumnFormula>+参考様式!I20</calculatedColumnFormula>
    </tableColumn>
    <tableColumn id="19" name="発電出力増減分" dataDxfId="6">
      <calculatedColumnFormula>+参考様式!I21</calculatedColumnFormula>
    </tableColumn>
    <tableColumn id="27" name="旧蓄電容量" dataDxfId="5">
      <calculatedColumnFormula>+参考様式!R22</calculatedColumnFormula>
    </tableColumn>
    <tableColumn id="25" name="新蓄電容量" dataDxfId="4">
      <calculatedColumnFormula>+参考様式!I22</calculatedColumnFormula>
    </tableColumn>
    <tableColumn id="20" name="蓄電容量増減分" dataDxfId="3">
      <calculatedColumnFormula>+参考様式!I23</calculatedColumnFormula>
    </tableColumn>
    <tableColumn id="22" name="旧補助経費" dataDxfId="2" dataCellStyle="桁区切り">
      <calculatedColumnFormula>+参考様式!R24</calculatedColumnFormula>
    </tableColumn>
    <tableColumn id="23" name="新補助経費" dataDxfId="1" dataCellStyle="桁区切り">
      <calculatedColumnFormula>+参考様式!I24</calculatedColumnFormula>
    </tableColumn>
    <tableColumn id="21" name="補助経費増減" dataDxfId="0" dataCellStyle="桁区切り">
      <calculatedColumnFormula>+参考様式!I25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40"/>
  <sheetViews>
    <sheetView showGridLines="0" view="pageBreakPreview" zoomScaleNormal="100" zoomScaleSheetLayoutView="100" workbookViewId="0">
      <selection activeCell="AN33" sqref="AN33"/>
    </sheetView>
  </sheetViews>
  <sheetFormatPr defaultColWidth="3" defaultRowHeight="18" customHeight="1" x14ac:dyDescent="0.45"/>
  <cols>
    <col min="1" max="16384" width="3" style="3"/>
  </cols>
  <sheetData>
    <row r="1" spans="1:29" ht="18" customHeight="1" x14ac:dyDescent="0.45">
      <c r="A1" s="1" t="s">
        <v>293</v>
      </c>
    </row>
    <row r="2" spans="1:29" ht="18" customHeight="1" x14ac:dyDescent="0.45">
      <c r="A2" s="236"/>
      <c r="B2" s="237"/>
      <c r="T2" s="142" t="s">
        <v>7</v>
      </c>
      <c r="U2" s="180">
        <v>6</v>
      </c>
      <c r="V2" s="142" t="s">
        <v>9</v>
      </c>
      <c r="W2" s="180" t="s">
        <v>360</v>
      </c>
      <c r="X2" s="142" t="s">
        <v>6</v>
      </c>
      <c r="Y2" s="180" t="s">
        <v>360</v>
      </c>
      <c r="Z2" s="142" t="s">
        <v>5</v>
      </c>
    </row>
    <row r="3" spans="1:29" ht="18" customHeight="1" x14ac:dyDescent="0.45">
      <c r="A3" s="2"/>
    </row>
    <row r="4" spans="1:29" ht="18" customHeight="1" x14ac:dyDescent="0.45">
      <c r="A4" s="143" t="s">
        <v>0</v>
      </c>
    </row>
    <row r="5" spans="1:29" ht="18" customHeight="1" x14ac:dyDescent="0.45">
      <c r="A5" s="1"/>
    </row>
    <row r="6" spans="1:29" ht="18" customHeight="1" x14ac:dyDescent="0.45">
      <c r="A6" s="1"/>
    </row>
    <row r="7" spans="1:29" ht="18" customHeight="1" x14ac:dyDescent="0.45">
      <c r="A7" s="218" t="s">
        <v>296</v>
      </c>
      <c r="B7" s="218"/>
      <c r="C7" s="218"/>
      <c r="D7" s="218"/>
      <c r="E7" s="218"/>
      <c r="F7" s="218"/>
      <c r="G7" s="218"/>
      <c r="H7" s="218"/>
      <c r="I7" s="218"/>
      <c r="J7" s="3" t="s">
        <v>3</v>
      </c>
      <c r="O7" s="241" t="s">
        <v>361</v>
      </c>
      <c r="P7" s="241"/>
      <c r="Q7" s="241"/>
      <c r="R7" s="241"/>
      <c r="S7" s="241"/>
      <c r="T7" s="241"/>
      <c r="U7" s="241"/>
      <c r="V7" s="241"/>
      <c r="W7" s="241"/>
      <c r="X7" s="241"/>
      <c r="Y7" s="241"/>
      <c r="Z7" s="241"/>
    </row>
    <row r="8" spans="1:29" ht="18" customHeight="1" x14ac:dyDescent="0.45">
      <c r="A8" s="4" t="s">
        <v>1</v>
      </c>
      <c r="J8" s="3" t="s">
        <v>2</v>
      </c>
      <c r="O8" s="241" t="s">
        <v>419</v>
      </c>
      <c r="P8" s="241"/>
      <c r="Q8" s="241"/>
      <c r="R8" s="241"/>
      <c r="S8" s="241"/>
      <c r="T8" s="241"/>
      <c r="U8" s="241"/>
      <c r="V8" s="241"/>
      <c r="W8" s="241"/>
      <c r="X8" s="241"/>
      <c r="Y8" s="241"/>
      <c r="Z8" s="241"/>
    </row>
    <row r="9" spans="1:29" ht="18" customHeight="1" x14ac:dyDescent="0.45">
      <c r="A9" s="4"/>
      <c r="B9" s="242" t="s">
        <v>225</v>
      </c>
      <c r="C9" s="242"/>
      <c r="D9" s="242"/>
      <c r="E9" s="242"/>
      <c r="F9" s="242"/>
      <c r="G9" s="242"/>
      <c r="H9" s="242"/>
      <c r="I9" s="242"/>
      <c r="J9" s="242"/>
      <c r="K9" s="242"/>
      <c r="L9" s="242"/>
      <c r="M9" s="242"/>
      <c r="O9" s="222" t="s">
        <v>420</v>
      </c>
      <c r="P9" s="222"/>
      <c r="Q9" s="222"/>
      <c r="R9" s="222"/>
      <c r="S9" s="241" t="s">
        <v>421</v>
      </c>
      <c r="T9" s="241"/>
      <c r="U9" s="241"/>
      <c r="V9" s="241"/>
      <c r="W9" s="241"/>
      <c r="X9" s="241"/>
      <c r="Y9" s="241"/>
      <c r="Z9" s="241"/>
      <c r="AB9" s="3" t="s">
        <v>48</v>
      </c>
      <c r="AC9" s="3" t="s">
        <v>321</v>
      </c>
    </row>
    <row r="10" spans="1:29" ht="18" customHeight="1" x14ac:dyDescent="0.45">
      <c r="A10" s="2"/>
      <c r="O10" s="181"/>
      <c r="P10" s="181"/>
      <c r="Q10" s="181"/>
      <c r="R10" s="181"/>
      <c r="S10" s="181"/>
      <c r="T10" s="181"/>
      <c r="U10" s="181"/>
      <c r="V10" s="181"/>
      <c r="W10" s="181"/>
      <c r="X10" s="181"/>
      <c r="Y10" s="181"/>
      <c r="Z10" s="181"/>
    </row>
    <row r="11" spans="1:29" ht="18" customHeight="1" x14ac:dyDescent="0.45">
      <c r="A11" s="218" t="s">
        <v>4</v>
      </c>
      <c r="B11" s="218"/>
      <c r="C11" s="218"/>
      <c r="D11" s="218"/>
      <c r="E11" s="218"/>
      <c r="F11" s="218"/>
      <c r="G11" s="218"/>
      <c r="H11" s="218"/>
      <c r="I11" s="218"/>
      <c r="J11" s="3" t="s">
        <v>3</v>
      </c>
      <c r="O11" s="240" t="s">
        <v>10</v>
      </c>
      <c r="P11" s="240"/>
      <c r="Q11" s="240"/>
      <c r="R11" s="240"/>
      <c r="S11" s="240"/>
      <c r="T11" s="240"/>
      <c r="U11" s="240"/>
      <c r="V11" s="240"/>
      <c r="W11" s="240"/>
      <c r="X11" s="240"/>
      <c r="Y11" s="240"/>
      <c r="Z11" s="240"/>
      <c r="AB11" s="137" t="s">
        <v>48</v>
      </c>
      <c r="AC11" s="3" t="s">
        <v>50</v>
      </c>
    </row>
    <row r="12" spans="1:29" ht="18" customHeight="1" x14ac:dyDescent="0.45">
      <c r="A12" s="4"/>
      <c r="J12" s="3" t="s">
        <v>2</v>
      </c>
      <c r="O12" s="240" t="s">
        <v>10</v>
      </c>
      <c r="P12" s="240"/>
      <c r="Q12" s="240"/>
      <c r="R12" s="240"/>
      <c r="S12" s="240"/>
      <c r="T12" s="240"/>
      <c r="U12" s="240"/>
      <c r="V12" s="240"/>
      <c r="W12" s="240"/>
      <c r="X12" s="240"/>
      <c r="Y12" s="240"/>
      <c r="Z12" s="240"/>
    </row>
    <row r="13" spans="1:29" ht="18" customHeight="1" x14ac:dyDescent="0.45">
      <c r="A13" s="1"/>
      <c r="B13" s="242" t="s">
        <v>225</v>
      </c>
      <c r="C13" s="242"/>
      <c r="D13" s="242"/>
      <c r="E13" s="242"/>
      <c r="F13" s="242"/>
      <c r="G13" s="242"/>
      <c r="H13" s="242"/>
      <c r="I13" s="242"/>
      <c r="J13" s="242"/>
      <c r="K13" s="242"/>
      <c r="L13" s="242"/>
      <c r="M13" s="242"/>
      <c r="O13" s="241" t="s">
        <v>10</v>
      </c>
      <c r="P13" s="241"/>
      <c r="Q13" s="241"/>
      <c r="R13" s="241"/>
      <c r="S13" s="194" t="s">
        <v>10</v>
      </c>
      <c r="T13" s="194"/>
      <c r="U13" s="194"/>
      <c r="V13" s="194"/>
      <c r="W13" s="194"/>
      <c r="X13" s="194"/>
      <c r="Y13" s="194"/>
      <c r="Z13" s="194"/>
      <c r="AB13" s="3" t="s">
        <v>48</v>
      </c>
      <c r="AC13" s="3" t="s">
        <v>321</v>
      </c>
    </row>
    <row r="14" spans="1:29" ht="18" customHeight="1" x14ac:dyDescent="0.45">
      <c r="A14" s="1"/>
    </row>
    <row r="15" spans="1:29" ht="18" customHeight="1" x14ac:dyDescent="0.45">
      <c r="A15" s="239" t="s">
        <v>349</v>
      </c>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row>
    <row r="16" spans="1:29" s="178" customFormat="1" ht="18" customHeight="1" x14ac:dyDescent="0.45">
      <c r="A16" s="200" t="s">
        <v>350</v>
      </c>
      <c r="B16" s="200"/>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row>
    <row r="17" spans="1:26" ht="18" customHeight="1" x14ac:dyDescent="0.45">
      <c r="A17" s="2"/>
    </row>
    <row r="18" spans="1:26" ht="18" customHeight="1" x14ac:dyDescent="0.45">
      <c r="A18" s="2"/>
    </row>
    <row r="19" spans="1:26" s="4" customFormat="1" ht="18" customHeight="1" x14ac:dyDescent="0.45">
      <c r="A19" s="238" t="s">
        <v>7</v>
      </c>
      <c r="B19" s="238"/>
      <c r="C19" s="182">
        <v>6</v>
      </c>
      <c r="D19" s="147" t="s">
        <v>9</v>
      </c>
      <c r="E19" s="183" t="s">
        <v>360</v>
      </c>
      <c r="F19" s="147" t="s">
        <v>297</v>
      </c>
      <c r="G19" s="183" t="s">
        <v>360</v>
      </c>
      <c r="H19" s="195" t="s">
        <v>298</v>
      </c>
      <c r="I19" s="195"/>
      <c r="J19" s="195"/>
      <c r="K19" s="195"/>
      <c r="L19" s="224" t="s">
        <v>362</v>
      </c>
      <c r="M19" s="224"/>
      <c r="N19" s="195" t="s">
        <v>426</v>
      </c>
      <c r="O19" s="195"/>
      <c r="P19" s="195"/>
      <c r="Q19" s="195"/>
      <c r="R19" s="195"/>
      <c r="S19" s="195"/>
      <c r="T19" s="195"/>
      <c r="U19" s="195"/>
      <c r="V19" s="195"/>
      <c r="W19" s="195"/>
      <c r="X19" s="195"/>
      <c r="Y19" s="195"/>
      <c r="Z19" s="195"/>
    </row>
    <row r="20" spans="1:26" s="4" customFormat="1" ht="18" customHeight="1" x14ac:dyDescent="0.45">
      <c r="A20" s="195" t="s">
        <v>427</v>
      </c>
      <c r="B20" s="195"/>
      <c r="C20" s="195"/>
      <c r="D20" s="195"/>
      <c r="E20" s="195"/>
      <c r="F20" s="195"/>
      <c r="G20" s="195"/>
      <c r="H20" s="195"/>
      <c r="I20" s="195"/>
      <c r="J20" s="195"/>
      <c r="K20" s="195"/>
      <c r="L20" s="195"/>
      <c r="M20" s="195"/>
      <c r="N20" s="195"/>
      <c r="O20" s="195"/>
      <c r="P20" s="195"/>
      <c r="Q20" s="195"/>
      <c r="R20" s="195"/>
      <c r="S20" s="195"/>
      <c r="T20" s="195"/>
      <c r="U20" s="195"/>
      <c r="V20" s="195"/>
      <c r="W20" s="195"/>
      <c r="X20" s="214" t="s">
        <v>363</v>
      </c>
      <c r="Y20" s="214"/>
      <c r="Z20" s="179" t="s">
        <v>428</v>
      </c>
    </row>
    <row r="21" spans="1:26" s="4" customFormat="1" ht="18" customHeight="1" x14ac:dyDescent="0.45">
      <c r="A21" s="195" t="s">
        <v>429</v>
      </c>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row>
    <row r="22" spans="1:26" s="4" customFormat="1" ht="18" customHeight="1" x14ac:dyDescent="0.45">
      <c r="A22" s="195" t="s">
        <v>430</v>
      </c>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row>
    <row r="23" spans="1:26" ht="18" customHeight="1" x14ac:dyDescent="0.45">
      <c r="A23" s="144"/>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row>
    <row r="24" spans="1:26" ht="18" customHeight="1" x14ac:dyDescent="0.45">
      <c r="A24" s="196" t="s">
        <v>299</v>
      </c>
      <c r="B24" s="197"/>
      <c r="C24" s="197"/>
      <c r="D24" s="197"/>
      <c r="E24" s="197"/>
      <c r="F24" s="198"/>
      <c r="G24" s="205" t="s">
        <v>364</v>
      </c>
      <c r="H24" s="206"/>
      <c r="I24" s="206"/>
      <c r="J24" s="206"/>
      <c r="K24" s="206"/>
      <c r="L24" s="206"/>
      <c r="M24" s="206"/>
      <c r="N24" s="206"/>
      <c r="O24" s="206"/>
      <c r="P24" s="206"/>
      <c r="Q24" s="206"/>
      <c r="R24" s="206"/>
      <c r="S24" s="206"/>
      <c r="T24" s="206"/>
      <c r="U24" s="206"/>
      <c r="V24" s="206"/>
      <c r="W24" s="206"/>
      <c r="X24" s="206"/>
      <c r="Y24" s="206"/>
      <c r="Z24" s="207"/>
    </row>
    <row r="25" spans="1:26" ht="18" customHeight="1" x14ac:dyDescent="0.45">
      <c r="A25" s="199"/>
      <c r="B25" s="200"/>
      <c r="C25" s="200"/>
      <c r="D25" s="200"/>
      <c r="E25" s="200"/>
      <c r="F25" s="201"/>
      <c r="G25" s="208"/>
      <c r="H25" s="209"/>
      <c r="I25" s="209"/>
      <c r="J25" s="209"/>
      <c r="K25" s="209"/>
      <c r="L25" s="209"/>
      <c r="M25" s="209"/>
      <c r="N25" s="209"/>
      <c r="O25" s="209"/>
      <c r="P25" s="209"/>
      <c r="Q25" s="209"/>
      <c r="R25" s="209"/>
      <c r="S25" s="209"/>
      <c r="T25" s="209"/>
      <c r="U25" s="209"/>
      <c r="V25" s="209"/>
      <c r="W25" s="209"/>
      <c r="X25" s="209"/>
      <c r="Y25" s="209"/>
      <c r="Z25" s="210"/>
    </row>
    <row r="26" spans="1:26" ht="18" customHeight="1" x14ac:dyDescent="0.45">
      <c r="A26" s="199"/>
      <c r="B26" s="200"/>
      <c r="C26" s="200"/>
      <c r="D26" s="200"/>
      <c r="E26" s="200"/>
      <c r="F26" s="201"/>
      <c r="G26" s="208"/>
      <c r="H26" s="209"/>
      <c r="I26" s="209"/>
      <c r="J26" s="209"/>
      <c r="K26" s="209"/>
      <c r="L26" s="209"/>
      <c r="M26" s="209"/>
      <c r="N26" s="209"/>
      <c r="O26" s="209"/>
      <c r="P26" s="209"/>
      <c r="Q26" s="209"/>
      <c r="R26" s="209"/>
      <c r="S26" s="209"/>
      <c r="T26" s="209"/>
      <c r="U26" s="209"/>
      <c r="V26" s="209"/>
      <c r="W26" s="209"/>
      <c r="X26" s="209"/>
      <c r="Y26" s="209"/>
      <c r="Z26" s="210"/>
    </row>
    <row r="27" spans="1:26" ht="18" customHeight="1" x14ac:dyDescent="0.45">
      <c r="A27" s="199"/>
      <c r="B27" s="200"/>
      <c r="C27" s="200"/>
      <c r="D27" s="200"/>
      <c r="E27" s="200"/>
      <c r="F27" s="201"/>
      <c r="G27" s="208"/>
      <c r="H27" s="209"/>
      <c r="I27" s="209"/>
      <c r="J27" s="209"/>
      <c r="K27" s="209"/>
      <c r="L27" s="209"/>
      <c r="M27" s="209"/>
      <c r="N27" s="209"/>
      <c r="O27" s="209"/>
      <c r="P27" s="209"/>
      <c r="Q27" s="209"/>
      <c r="R27" s="209"/>
      <c r="S27" s="209"/>
      <c r="T27" s="209"/>
      <c r="U27" s="209"/>
      <c r="V27" s="209"/>
      <c r="W27" s="209"/>
      <c r="X27" s="209"/>
      <c r="Y27" s="209"/>
      <c r="Z27" s="210"/>
    </row>
    <row r="28" spans="1:26" ht="18" customHeight="1" x14ac:dyDescent="0.45">
      <c r="A28" s="199"/>
      <c r="B28" s="200"/>
      <c r="C28" s="200"/>
      <c r="D28" s="200"/>
      <c r="E28" s="200"/>
      <c r="F28" s="201"/>
      <c r="G28" s="208"/>
      <c r="H28" s="209"/>
      <c r="I28" s="209"/>
      <c r="J28" s="209"/>
      <c r="K28" s="209"/>
      <c r="L28" s="209"/>
      <c r="M28" s="209"/>
      <c r="N28" s="209"/>
      <c r="O28" s="209"/>
      <c r="P28" s="209"/>
      <c r="Q28" s="209"/>
      <c r="R28" s="209"/>
      <c r="S28" s="209"/>
      <c r="T28" s="209"/>
      <c r="U28" s="209"/>
      <c r="V28" s="209"/>
      <c r="W28" s="209"/>
      <c r="X28" s="209"/>
      <c r="Y28" s="209"/>
      <c r="Z28" s="210"/>
    </row>
    <row r="29" spans="1:26" ht="18" customHeight="1" x14ac:dyDescent="0.45">
      <c r="A29" s="199"/>
      <c r="B29" s="200"/>
      <c r="C29" s="200"/>
      <c r="D29" s="200"/>
      <c r="E29" s="200"/>
      <c r="F29" s="201"/>
      <c r="G29" s="208"/>
      <c r="H29" s="209"/>
      <c r="I29" s="209"/>
      <c r="J29" s="209"/>
      <c r="K29" s="209"/>
      <c r="L29" s="209"/>
      <c r="M29" s="209"/>
      <c r="N29" s="209"/>
      <c r="O29" s="209"/>
      <c r="P29" s="209"/>
      <c r="Q29" s="209"/>
      <c r="R29" s="209"/>
      <c r="S29" s="209"/>
      <c r="T29" s="209"/>
      <c r="U29" s="209"/>
      <c r="V29" s="209"/>
      <c r="W29" s="209"/>
      <c r="X29" s="209"/>
      <c r="Y29" s="209"/>
      <c r="Z29" s="210"/>
    </row>
    <row r="30" spans="1:26" ht="18" customHeight="1" x14ac:dyDescent="0.45">
      <c r="A30" s="202"/>
      <c r="B30" s="203"/>
      <c r="C30" s="203"/>
      <c r="D30" s="203"/>
      <c r="E30" s="203"/>
      <c r="F30" s="204"/>
      <c r="G30" s="211"/>
      <c r="H30" s="212"/>
      <c r="I30" s="212"/>
      <c r="J30" s="212"/>
      <c r="K30" s="212"/>
      <c r="L30" s="212"/>
      <c r="M30" s="212"/>
      <c r="N30" s="212"/>
      <c r="O30" s="212"/>
      <c r="P30" s="212"/>
      <c r="Q30" s="212"/>
      <c r="R30" s="212"/>
      <c r="S30" s="212"/>
      <c r="T30" s="212"/>
      <c r="U30" s="212"/>
      <c r="V30" s="212"/>
      <c r="W30" s="212"/>
      <c r="X30" s="212"/>
      <c r="Y30" s="212"/>
      <c r="Z30" s="213"/>
    </row>
    <row r="31" spans="1:26" ht="18" customHeight="1" x14ac:dyDescent="0.45">
      <c r="A31" s="196" t="s">
        <v>294</v>
      </c>
      <c r="B31" s="197"/>
      <c r="C31" s="197"/>
      <c r="D31" s="197"/>
      <c r="E31" s="197"/>
      <c r="F31" s="198"/>
      <c r="G31" s="208" t="s">
        <v>365</v>
      </c>
      <c r="H31" s="209"/>
      <c r="I31" s="209"/>
      <c r="J31" s="209"/>
      <c r="K31" s="209"/>
      <c r="L31" s="209"/>
      <c r="M31" s="209"/>
      <c r="N31" s="209"/>
      <c r="O31" s="209"/>
      <c r="P31" s="209"/>
      <c r="Q31" s="209"/>
      <c r="R31" s="209"/>
      <c r="S31" s="209"/>
      <c r="T31" s="209"/>
      <c r="U31" s="209"/>
      <c r="V31" s="209"/>
      <c r="W31" s="209"/>
      <c r="X31" s="209"/>
      <c r="Y31" s="209"/>
      <c r="Z31" s="210"/>
    </row>
    <row r="32" spans="1:26" ht="18" customHeight="1" x14ac:dyDescent="0.45">
      <c r="A32" s="199"/>
      <c r="B32" s="200"/>
      <c r="C32" s="200"/>
      <c r="D32" s="200"/>
      <c r="E32" s="200"/>
      <c r="F32" s="201"/>
      <c r="G32" s="208"/>
      <c r="H32" s="209"/>
      <c r="I32" s="209"/>
      <c r="J32" s="209"/>
      <c r="K32" s="209"/>
      <c r="L32" s="209"/>
      <c r="M32" s="209"/>
      <c r="N32" s="209"/>
      <c r="O32" s="209"/>
      <c r="P32" s="209"/>
      <c r="Q32" s="209"/>
      <c r="R32" s="209"/>
      <c r="S32" s="209"/>
      <c r="T32" s="209"/>
      <c r="U32" s="209"/>
      <c r="V32" s="209"/>
      <c r="W32" s="209"/>
      <c r="X32" s="209"/>
      <c r="Y32" s="209"/>
      <c r="Z32" s="210"/>
    </row>
    <row r="33" spans="1:26" ht="18" customHeight="1" x14ac:dyDescent="0.45">
      <c r="A33" s="199"/>
      <c r="B33" s="200"/>
      <c r="C33" s="200"/>
      <c r="D33" s="200"/>
      <c r="E33" s="200"/>
      <c r="F33" s="201"/>
      <c r="G33" s="208"/>
      <c r="H33" s="209"/>
      <c r="I33" s="209"/>
      <c r="J33" s="209"/>
      <c r="K33" s="209"/>
      <c r="L33" s="209"/>
      <c r="M33" s="209"/>
      <c r="N33" s="209"/>
      <c r="O33" s="209"/>
      <c r="P33" s="209"/>
      <c r="Q33" s="209"/>
      <c r="R33" s="209"/>
      <c r="S33" s="209"/>
      <c r="T33" s="209"/>
      <c r="U33" s="209"/>
      <c r="V33" s="209"/>
      <c r="W33" s="209"/>
      <c r="X33" s="209"/>
      <c r="Y33" s="209"/>
      <c r="Z33" s="210"/>
    </row>
    <row r="34" spans="1:26" ht="18" customHeight="1" x14ac:dyDescent="0.45">
      <c r="A34" s="199"/>
      <c r="B34" s="200"/>
      <c r="C34" s="200"/>
      <c r="D34" s="200"/>
      <c r="E34" s="200"/>
      <c r="F34" s="201"/>
      <c r="G34" s="208"/>
      <c r="H34" s="209"/>
      <c r="I34" s="209"/>
      <c r="J34" s="209"/>
      <c r="K34" s="209"/>
      <c r="L34" s="209"/>
      <c r="M34" s="209"/>
      <c r="N34" s="209"/>
      <c r="O34" s="209"/>
      <c r="P34" s="209"/>
      <c r="Q34" s="209"/>
      <c r="R34" s="209"/>
      <c r="S34" s="209"/>
      <c r="T34" s="209"/>
      <c r="U34" s="209"/>
      <c r="V34" s="209"/>
      <c r="W34" s="209"/>
      <c r="X34" s="209"/>
      <c r="Y34" s="209"/>
      <c r="Z34" s="210"/>
    </row>
    <row r="35" spans="1:26" ht="18" customHeight="1" x14ac:dyDescent="0.45">
      <c r="A35" s="199"/>
      <c r="B35" s="200"/>
      <c r="C35" s="200"/>
      <c r="D35" s="200"/>
      <c r="E35" s="200"/>
      <c r="F35" s="201"/>
      <c r="G35" s="208"/>
      <c r="H35" s="209"/>
      <c r="I35" s="209"/>
      <c r="J35" s="209"/>
      <c r="K35" s="209"/>
      <c r="L35" s="209"/>
      <c r="M35" s="209"/>
      <c r="N35" s="209"/>
      <c r="O35" s="209"/>
      <c r="P35" s="209"/>
      <c r="Q35" s="209"/>
      <c r="R35" s="209"/>
      <c r="S35" s="209"/>
      <c r="T35" s="209"/>
      <c r="U35" s="209"/>
      <c r="V35" s="209"/>
      <c r="W35" s="209"/>
      <c r="X35" s="209"/>
      <c r="Y35" s="209"/>
      <c r="Z35" s="210"/>
    </row>
    <row r="36" spans="1:26" ht="18" customHeight="1" x14ac:dyDescent="0.45">
      <c r="A36" s="199"/>
      <c r="B36" s="200"/>
      <c r="C36" s="200"/>
      <c r="D36" s="200"/>
      <c r="E36" s="200"/>
      <c r="F36" s="201"/>
      <c r="G36" s="208"/>
      <c r="H36" s="209"/>
      <c r="I36" s="209"/>
      <c r="J36" s="209"/>
      <c r="K36" s="209"/>
      <c r="L36" s="209"/>
      <c r="M36" s="209"/>
      <c r="N36" s="209"/>
      <c r="O36" s="209"/>
      <c r="P36" s="209"/>
      <c r="Q36" s="209"/>
      <c r="R36" s="209"/>
      <c r="S36" s="209"/>
      <c r="T36" s="209"/>
      <c r="U36" s="209"/>
      <c r="V36" s="209"/>
      <c r="W36" s="209"/>
      <c r="X36" s="209"/>
      <c r="Y36" s="209"/>
      <c r="Z36" s="210"/>
    </row>
    <row r="37" spans="1:26" ht="18" customHeight="1" x14ac:dyDescent="0.45">
      <c r="A37" s="202"/>
      <c r="B37" s="203"/>
      <c r="C37" s="203"/>
      <c r="D37" s="203"/>
      <c r="E37" s="203"/>
      <c r="F37" s="204"/>
      <c r="G37" s="211"/>
      <c r="H37" s="212"/>
      <c r="I37" s="212"/>
      <c r="J37" s="212"/>
      <c r="K37" s="212"/>
      <c r="L37" s="212"/>
      <c r="M37" s="212"/>
      <c r="N37" s="212"/>
      <c r="O37" s="212"/>
      <c r="P37" s="212"/>
      <c r="Q37" s="212"/>
      <c r="R37" s="212"/>
      <c r="S37" s="212"/>
      <c r="T37" s="212"/>
      <c r="U37" s="212"/>
      <c r="V37" s="212"/>
      <c r="W37" s="212"/>
      <c r="X37" s="212"/>
      <c r="Y37" s="212"/>
      <c r="Z37" s="213"/>
    </row>
    <row r="38" spans="1:26" ht="18" customHeight="1" x14ac:dyDescent="0.45">
      <c r="A38" s="196" t="s">
        <v>295</v>
      </c>
      <c r="B38" s="197"/>
      <c r="C38" s="197"/>
      <c r="D38" s="197"/>
      <c r="E38" s="197"/>
      <c r="F38" s="198"/>
      <c r="G38" s="215" t="s">
        <v>7</v>
      </c>
      <c r="H38" s="216"/>
      <c r="I38" s="216"/>
      <c r="J38" s="216"/>
      <c r="K38" s="216"/>
      <c r="L38" s="216"/>
      <c r="M38" s="221">
        <v>6</v>
      </c>
      <c r="N38" s="221"/>
      <c r="O38" s="230" t="s">
        <v>9</v>
      </c>
      <c r="P38" s="221" t="s">
        <v>360</v>
      </c>
      <c r="Q38" s="221"/>
      <c r="R38" s="233" t="s">
        <v>6</v>
      </c>
      <c r="S38" s="221" t="s">
        <v>360</v>
      </c>
      <c r="T38" s="221"/>
      <c r="U38" s="225" t="s">
        <v>5</v>
      </c>
      <c r="V38" s="225"/>
      <c r="W38" s="225"/>
      <c r="X38" s="225"/>
      <c r="Y38" s="225"/>
      <c r="Z38" s="226"/>
    </row>
    <row r="39" spans="1:26" ht="18" customHeight="1" x14ac:dyDescent="0.45">
      <c r="A39" s="199"/>
      <c r="B39" s="200"/>
      <c r="C39" s="200"/>
      <c r="D39" s="200"/>
      <c r="E39" s="200"/>
      <c r="F39" s="201"/>
      <c r="G39" s="217"/>
      <c r="H39" s="218"/>
      <c r="I39" s="218"/>
      <c r="J39" s="218"/>
      <c r="K39" s="218"/>
      <c r="L39" s="218"/>
      <c r="M39" s="222"/>
      <c r="N39" s="222"/>
      <c r="O39" s="231"/>
      <c r="P39" s="222"/>
      <c r="Q39" s="222"/>
      <c r="R39" s="234"/>
      <c r="S39" s="222"/>
      <c r="T39" s="222"/>
      <c r="U39" s="195"/>
      <c r="V39" s="195"/>
      <c r="W39" s="195"/>
      <c r="X39" s="195"/>
      <c r="Y39" s="195"/>
      <c r="Z39" s="227"/>
    </row>
    <row r="40" spans="1:26" ht="18" customHeight="1" x14ac:dyDescent="0.45">
      <c r="A40" s="202"/>
      <c r="B40" s="203"/>
      <c r="C40" s="203"/>
      <c r="D40" s="203"/>
      <c r="E40" s="203"/>
      <c r="F40" s="204"/>
      <c r="G40" s="219"/>
      <c r="H40" s="220"/>
      <c r="I40" s="220"/>
      <c r="J40" s="220"/>
      <c r="K40" s="220"/>
      <c r="L40" s="220"/>
      <c r="M40" s="223"/>
      <c r="N40" s="223"/>
      <c r="O40" s="232"/>
      <c r="P40" s="223"/>
      <c r="Q40" s="223"/>
      <c r="R40" s="235"/>
      <c r="S40" s="223"/>
      <c r="T40" s="223"/>
      <c r="U40" s="228"/>
      <c r="V40" s="228"/>
      <c r="W40" s="228"/>
      <c r="X40" s="228"/>
      <c r="Y40" s="228"/>
      <c r="Z40" s="229"/>
    </row>
  </sheetData>
  <mergeCells count="35">
    <mergeCell ref="A2:B2"/>
    <mergeCell ref="A19:B19"/>
    <mergeCell ref="A15:Z15"/>
    <mergeCell ref="O11:Z11"/>
    <mergeCell ref="O7:Z7"/>
    <mergeCell ref="A7:I7"/>
    <mergeCell ref="O8:Z8"/>
    <mergeCell ref="B9:M9"/>
    <mergeCell ref="O9:R9"/>
    <mergeCell ref="S9:Z9"/>
    <mergeCell ref="A11:I11"/>
    <mergeCell ref="O12:Z12"/>
    <mergeCell ref="N19:Z19"/>
    <mergeCell ref="A16:Z16"/>
    <mergeCell ref="B13:M13"/>
    <mergeCell ref="O13:R13"/>
    <mergeCell ref="G38:L40"/>
    <mergeCell ref="M38:N40"/>
    <mergeCell ref="H19:K19"/>
    <mergeCell ref="A22:Z22"/>
    <mergeCell ref="L19:M19"/>
    <mergeCell ref="S38:T40"/>
    <mergeCell ref="U38:Z40"/>
    <mergeCell ref="A38:F40"/>
    <mergeCell ref="O38:O40"/>
    <mergeCell ref="P38:Q40"/>
    <mergeCell ref="R38:R40"/>
    <mergeCell ref="S13:Z13"/>
    <mergeCell ref="A21:Z21"/>
    <mergeCell ref="A24:F30"/>
    <mergeCell ref="G24:Z30"/>
    <mergeCell ref="A31:F37"/>
    <mergeCell ref="G31:Z37"/>
    <mergeCell ref="A20:W20"/>
    <mergeCell ref="X20:Y20"/>
  </mergeCells>
  <phoneticPr fontId="21"/>
  <conditionalFormatting sqref="U2 W2 Y2">
    <cfRule type="containsBlanks" dxfId="73" priority="21">
      <formula>LEN(TRIM(U2))=0</formula>
    </cfRule>
  </conditionalFormatting>
  <conditionalFormatting sqref="C19">
    <cfRule type="containsBlanks" dxfId="72" priority="16">
      <formula>LEN(TRIM(C19))=0</formula>
    </cfRule>
  </conditionalFormatting>
  <conditionalFormatting sqref="E19 G19 L19:M19">
    <cfRule type="containsBlanks" dxfId="71" priority="15">
      <formula>LEN(TRIM(E19))=0</formula>
    </cfRule>
  </conditionalFormatting>
  <conditionalFormatting sqref="M38 P38 S38">
    <cfRule type="containsBlanks" dxfId="70" priority="9">
      <formula>LEN(TRIM(M38))=0</formula>
    </cfRule>
  </conditionalFormatting>
  <conditionalFormatting sqref="O11:Z11">
    <cfRule type="containsBlanks" dxfId="69" priority="7">
      <formula>LEN(TRIM(O11))=0</formula>
    </cfRule>
  </conditionalFormatting>
  <conditionalFormatting sqref="O12">
    <cfRule type="containsBlanks" dxfId="68" priority="5">
      <formula>LEN(TRIM(O12))=0</formula>
    </cfRule>
  </conditionalFormatting>
  <conditionalFormatting sqref="O13 S13">
    <cfRule type="containsBlanks" dxfId="67" priority="4">
      <formula>LEN(TRIM(O13))=0</formula>
    </cfRule>
  </conditionalFormatting>
  <conditionalFormatting sqref="G31:G32">
    <cfRule type="containsBlanks" dxfId="66" priority="3">
      <formula>LEN(TRIM(G31))=0</formula>
    </cfRule>
  </conditionalFormatting>
  <conditionalFormatting sqref="G24">
    <cfRule type="containsBlanks" dxfId="65" priority="2">
      <formula>LEN(TRIM(G24))=0</formula>
    </cfRule>
  </conditionalFormatting>
  <conditionalFormatting sqref="O7:Z8 O9 S9">
    <cfRule type="containsBlanks" dxfId="64" priority="1">
      <formula>LEN(TRIM(O7))=0</formula>
    </cfRule>
  </conditionalFormatting>
  <dataValidations count="1">
    <dataValidation type="list" allowBlank="1" showInputMessage="1" showErrorMessage="1" sqref="X20">
      <formula1>"変更,中止,廃止"</formula1>
    </dataValidation>
  </dataValidations>
  <pageMargins left="0.78740157480314965" right="0.78740157480314965" top="0.78740157480314965" bottom="0.59055118110236227" header="0.31496062992125984" footer="0.31496062992125984"/>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69"/>
  <sheetViews>
    <sheetView showGridLines="0" view="pageBreakPreview" zoomScale="60" zoomScaleNormal="100" workbookViewId="0">
      <selection activeCell="I36" sqref="I36:I43"/>
    </sheetView>
  </sheetViews>
  <sheetFormatPr defaultColWidth="8.69921875" defaultRowHeight="13.2" x14ac:dyDescent="0.45"/>
  <cols>
    <col min="1" max="1" width="1" style="8" customWidth="1"/>
    <col min="2" max="2" width="8.69921875" style="8" customWidth="1"/>
    <col min="3" max="3" width="16.59765625" style="8" customWidth="1"/>
    <col min="4" max="4" width="21.69921875" style="10" customWidth="1"/>
    <col min="5" max="5" width="13.69921875" style="8" customWidth="1"/>
    <col min="6" max="7" width="6.69921875" style="8" customWidth="1"/>
    <col min="8" max="8" width="18.59765625" style="8" customWidth="1"/>
    <col min="9" max="9" width="6.5" style="8" customWidth="1"/>
    <col min="10" max="10" width="16" style="11" customWidth="1"/>
    <col min="11" max="11" width="1" style="8" customWidth="1"/>
    <col min="12" max="12" width="3.19921875" style="8" customWidth="1"/>
    <col min="13" max="13" width="8.69921875" style="9"/>
    <col min="14" max="16384" width="8.69921875" style="8"/>
  </cols>
  <sheetData>
    <row r="1" spans="1:14" ht="27" customHeight="1" thickBot="1" x14ac:dyDescent="0.5">
      <c r="A1" s="442" t="s">
        <v>172</v>
      </c>
      <c r="B1" s="443"/>
      <c r="C1" s="462" t="s">
        <v>173</v>
      </c>
      <c r="D1" s="463"/>
      <c r="E1" s="463"/>
      <c r="F1" s="463"/>
      <c r="G1" s="463"/>
      <c r="H1" s="463"/>
      <c r="I1" s="463"/>
      <c r="J1" s="464"/>
      <c r="M1" s="9" t="s">
        <v>48</v>
      </c>
      <c r="N1" s="8" t="s">
        <v>174</v>
      </c>
    </row>
    <row r="2" spans="1:14" ht="16.2" customHeight="1" thickBot="1" x14ac:dyDescent="0.5">
      <c r="A2" s="46"/>
      <c r="B2" s="46"/>
      <c r="C2" s="46"/>
      <c r="D2" s="47"/>
      <c r="E2" s="46"/>
      <c r="F2" s="46"/>
      <c r="G2" s="46"/>
      <c r="H2" s="46"/>
      <c r="I2" s="46"/>
      <c r="J2" s="48"/>
    </row>
    <row r="3" spans="1:14" ht="16.2" customHeight="1" thickBot="1" x14ac:dyDescent="0.5">
      <c r="A3" s="46"/>
      <c r="B3" s="49" t="s">
        <v>175</v>
      </c>
      <c r="C3" s="50"/>
      <c r="D3" s="83">
        <f>MIN(D5,D6)</f>
        <v>12090000</v>
      </c>
      <c r="E3" s="46" t="s">
        <v>176</v>
      </c>
      <c r="J3" s="47"/>
      <c r="M3" s="19" t="s">
        <v>48</v>
      </c>
      <c r="N3" s="20" t="s">
        <v>123</v>
      </c>
    </row>
    <row r="4" spans="1:14" ht="16.2" customHeight="1" thickBot="1" x14ac:dyDescent="0.5">
      <c r="A4" s="46"/>
      <c r="B4" s="50"/>
      <c r="C4" s="50"/>
      <c r="D4" s="84"/>
      <c r="J4" s="47"/>
    </row>
    <row r="5" spans="1:14" ht="16.2" customHeight="1" thickBot="1" x14ac:dyDescent="0.5">
      <c r="A5" s="46"/>
      <c r="B5" s="50"/>
      <c r="C5" s="52" t="s">
        <v>177</v>
      </c>
      <c r="D5" s="85">
        <f>IF(D8="―",0,MIN(120000000,D8*115000))</f>
        <v>13225000</v>
      </c>
      <c r="E5" s="46" t="s">
        <v>358</v>
      </c>
      <c r="F5" s="46"/>
      <c r="G5" s="46"/>
      <c r="J5" s="48"/>
      <c r="M5" s="19" t="s">
        <v>48</v>
      </c>
      <c r="N5" s="20" t="s">
        <v>123</v>
      </c>
    </row>
    <row r="6" spans="1:14" ht="16.2" customHeight="1" thickBot="1" x14ac:dyDescent="0.5">
      <c r="A6" s="46"/>
      <c r="B6" s="46"/>
      <c r="C6" s="52" t="s">
        <v>178</v>
      </c>
      <c r="D6" s="86">
        <f>ROUNDDOWN(H57/2,-3)</f>
        <v>12090000</v>
      </c>
      <c r="E6" s="46" t="s">
        <v>179</v>
      </c>
      <c r="F6" s="46"/>
      <c r="G6" s="46"/>
      <c r="H6" s="46"/>
      <c r="I6" s="46"/>
      <c r="J6" s="48"/>
      <c r="M6" s="19" t="s">
        <v>48</v>
      </c>
      <c r="N6" s="20" t="s">
        <v>123</v>
      </c>
    </row>
    <row r="7" spans="1:14" ht="16.2" customHeight="1" thickBot="1" x14ac:dyDescent="0.5">
      <c r="D7" s="87"/>
    </row>
    <row r="8" spans="1:14" ht="16.2" customHeight="1" thickBot="1" x14ac:dyDescent="0.5">
      <c r="A8" s="46"/>
      <c r="B8" s="491" t="s">
        <v>117</v>
      </c>
      <c r="C8" s="491"/>
      <c r="D8" s="83">
        <f>'別紙1-2'!X4</f>
        <v>115</v>
      </c>
      <c r="E8" s="46" t="s">
        <v>287</v>
      </c>
      <c r="H8" s="46"/>
      <c r="I8" s="55"/>
      <c r="J8" s="46"/>
      <c r="M8" s="19" t="s">
        <v>48</v>
      </c>
      <c r="N8" s="20" t="s">
        <v>123</v>
      </c>
    </row>
    <row r="9" spans="1:14" ht="16.2" customHeight="1" thickBot="1" x14ac:dyDescent="0.5">
      <c r="A9" s="46"/>
      <c r="B9" s="46"/>
      <c r="C9" s="46"/>
      <c r="D9" s="47"/>
      <c r="E9" s="46"/>
      <c r="F9" s="46"/>
      <c r="G9" s="46"/>
      <c r="H9" s="46"/>
      <c r="I9" s="46"/>
      <c r="J9" s="56" t="s">
        <v>180</v>
      </c>
    </row>
    <row r="10" spans="1:14" ht="16.2" customHeight="1" thickBot="1" x14ac:dyDescent="0.5">
      <c r="B10" s="466" t="s">
        <v>181</v>
      </c>
      <c r="C10" s="467"/>
      <c r="D10" s="13" t="s">
        <v>182</v>
      </c>
      <c r="E10" s="12" t="s">
        <v>183</v>
      </c>
      <c r="F10" s="12" t="s">
        <v>110</v>
      </c>
      <c r="G10" s="57" t="s">
        <v>184</v>
      </c>
      <c r="H10" s="58" t="s">
        <v>185</v>
      </c>
      <c r="I10" s="59" t="s">
        <v>162</v>
      </c>
      <c r="J10" s="13" t="s">
        <v>111</v>
      </c>
    </row>
    <row r="11" spans="1:14" ht="16.2" customHeight="1" x14ac:dyDescent="0.45">
      <c r="B11" s="492" t="s">
        <v>186</v>
      </c>
      <c r="C11" s="495" t="s">
        <v>187</v>
      </c>
      <c r="D11" s="151" t="s">
        <v>402</v>
      </c>
      <c r="E11" s="152">
        <v>200000</v>
      </c>
      <c r="F11" s="152">
        <v>1</v>
      </c>
      <c r="G11" s="153" t="s">
        <v>403</v>
      </c>
      <c r="H11" s="154">
        <f>E11*F11</f>
        <v>200000</v>
      </c>
      <c r="I11" s="155">
        <v>1</v>
      </c>
      <c r="J11" s="151"/>
      <c r="M11" s="19"/>
      <c r="N11" s="20"/>
    </row>
    <row r="12" spans="1:14" ht="16.2" customHeight="1" x14ac:dyDescent="0.45">
      <c r="B12" s="493"/>
      <c r="C12" s="496"/>
      <c r="D12" s="151"/>
      <c r="E12" s="152"/>
      <c r="F12" s="152"/>
      <c r="G12" s="153"/>
      <c r="H12" s="154">
        <f>E12*F12</f>
        <v>0</v>
      </c>
      <c r="I12" s="155"/>
      <c r="J12" s="151"/>
    </row>
    <row r="13" spans="1:14" ht="16.2" customHeight="1" thickBot="1" x14ac:dyDescent="0.5">
      <c r="B13" s="493"/>
      <c r="C13" s="496"/>
      <c r="D13" s="156"/>
      <c r="E13" s="157"/>
      <c r="F13" s="157"/>
      <c r="G13" s="158"/>
      <c r="H13" s="154">
        <f>E13*F13</f>
        <v>0</v>
      </c>
      <c r="I13" s="159"/>
      <c r="J13" s="156"/>
    </row>
    <row r="14" spans="1:14" ht="16.2" customHeight="1" thickBot="1" x14ac:dyDescent="0.5">
      <c r="B14" s="493"/>
      <c r="C14" s="60" t="s">
        <v>188</v>
      </c>
      <c r="D14" s="160"/>
      <c r="E14" s="161"/>
      <c r="F14" s="161"/>
      <c r="G14" s="162"/>
      <c r="H14" s="163">
        <f>SUM(H11:H13)</f>
        <v>200000</v>
      </c>
      <c r="I14" s="164"/>
      <c r="J14" s="165"/>
      <c r="M14" s="19" t="s">
        <v>48</v>
      </c>
      <c r="N14" s="20" t="s">
        <v>123</v>
      </c>
    </row>
    <row r="15" spans="1:14" ht="16.2" customHeight="1" x14ac:dyDescent="0.45">
      <c r="B15" s="493"/>
      <c r="C15" s="496" t="s">
        <v>189</v>
      </c>
      <c r="D15" s="166" t="s">
        <v>251</v>
      </c>
      <c r="E15" s="167">
        <v>30000</v>
      </c>
      <c r="F15" s="167">
        <v>350</v>
      </c>
      <c r="G15" s="153" t="s">
        <v>404</v>
      </c>
      <c r="H15" s="154">
        <f>E15*F15</f>
        <v>10500000</v>
      </c>
      <c r="I15" s="168">
        <v>2</v>
      </c>
      <c r="J15" s="166" t="s">
        <v>378</v>
      </c>
      <c r="M15" s="8"/>
    </row>
    <row r="16" spans="1:14" ht="16.2" customHeight="1" x14ac:dyDescent="0.45">
      <c r="B16" s="493"/>
      <c r="C16" s="496"/>
      <c r="D16" s="151" t="s">
        <v>405</v>
      </c>
      <c r="E16" s="189">
        <v>500000</v>
      </c>
      <c r="F16" s="189">
        <v>5</v>
      </c>
      <c r="G16" s="153" t="s">
        <v>406</v>
      </c>
      <c r="H16" s="191">
        <f>E16*F16</f>
        <v>2500000</v>
      </c>
      <c r="I16" s="155">
        <v>3</v>
      </c>
      <c r="J16" s="190" t="s">
        <v>380</v>
      </c>
      <c r="M16" s="8"/>
    </row>
    <row r="17" spans="2:13" ht="16.2" customHeight="1" x14ac:dyDescent="0.45">
      <c r="B17" s="493"/>
      <c r="C17" s="496"/>
      <c r="D17" s="151" t="s">
        <v>405</v>
      </c>
      <c r="E17" s="152">
        <v>300000</v>
      </c>
      <c r="F17" s="152">
        <v>1</v>
      </c>
      <c r="G17" s="153" t="s">
        <v>406</v>
      </c>
      <c r="H17" s="154">
        <f>E17*F17</f>
        <v>300000</v>
      </c>
      <c r="I17" s="155">
        <v>4</v>
      </c>
      <c r="J17" s="151" t="s">
        <v>408</v>
      </c>
      <c r="M17" s="8"/>
    </row>
    <row r="18" spans="2:13" ht="16.2" customHeight="1" x14ac:dyDescent="0.45">
      <c r="B18" s="493"/>
      <c r="C18" s="496"/>
      <c r="D18" s="151" t="s">
        <v>384</v>
      </c>
      <c r="E18" s="152">
        <v>1000000</v>
      </c>
      <c r="F18" s="152">
        <v>1</v>
      </c>
      <c r="G18" s="153" t="s">
        <v>406</v>
      </c>
      <c r="H18" s="154">
        <f>E18*F18</f>
        <v>1000000</v>
      </c>
      <c r="I18" s="155">
        <v>5</v>
      </c>
      <c r="J18" s="151" t="s">
        <v>386</v>
      </c>
      <c r="M18" s="8"/>
    </row>
    <row r="19" spans="2:13" ht="16.2" customHeight="1" x14ac:dyDescent="0.45">
      <c r="B19" s="493"/>
      <c r="C19" s="496"/>
      <c r="D19" s="151" t="s">
        <v>387</v>
      </c>
      <c r="E19" s="152">
        <v>200000</v>
      </c>
      <c r="F19" s="152">
        <v>1</v>
      </c>
      <c r="G19" s="153" t="s">
        <v>406</v>
      </c>
      <c r="H19" s="154">
        <f t="shared" ref="H19:H33" si="0">E19*F19</f>
        <v>200000</v>
      </c>
      <c r="I19" s="155">
        <v>6</v>
      </c>
      <c r="J19" s="151" t="s">
        <v>389</v>
      </c>
      <c r="M19" s="8"/>
    </row>
    <row r="20" spans="2:13" ht="16.2" customHeight="1" x14ac:dyDescent="0.45">
      <c r="B20" s="493"/>
      <c r="C20" s="496"/>
      <c r="D20" s="151" t="s">
        <v>407</v>
      </c>
      <c r="E20" s="152">
        <v>20000</v>
      </c>
      <c r="F20" s="152">
        <v>114</v>
      </c>
      <c r="G20" s="153" t="s">
        <v>269</v>
      </c>
      <c r="H20" s="154">
        <f t="shared" si="0"/>
        <v>2280000</v>
      </c>
      <c r="I20" s="155">
        <v>7</v>
      </c>
      <c r="J20" s="151" t="s">
        <v>391</v>
      </c>
      <c r="M20" s="8"/>
    </row>
    <row r="21" spans="2:13" ht="16.2" customHeight="1" x14ac:dyDescent="0.45">
      <c r="B21" s="493"/>
      <c r="C21" s="496"/>
      <c r="D21" s="151"/>
      <c r="E21" s="152"/>
      <c r="F21" s="152"/>
      <c r="G21" s="153"/>
      <c r="H21" s="154">
        <f t="shared" si="0"/>
        <v>0</v>
      </c>
      <c r="I21" s="155"/>
      <c r="J21" s="151"/>
      <c r="M21" s="8"/>
    </row>
    <row r="22" spans="2:13" ht="16.2" customHeight="1" x14ac:dyDescent="0.45">
      <c r="B22" s="493"/>
      <c r="C22" s="496"/>
      <c r="D22" s="151"/>
      <c r="E22" s="152"/>
      <c r="F22" s="152"/>
      <c r="G22" s="153"/>
      <c r="H22" s="154">
        <f t="shared" si="0"/>
        <v>0</v>
      </c>
      <c r="I22" s="155"/>
      <c r="J22" s="151"/>
      <c r="M22" s="8"/>
    </row>
    <row r="23" spans="2:13" ht="16.2" customHeight="1" x14ac:dyDescent="0.45">
      <c r="B23" s="493"/>
      <c r="C23" s="496"/>
      <c r="D23" s="151"/>
      <c r="E23" s="152"/>
      <c r="F23" s="152"/>
      <c r="G23" s="153"/>
      <c r="H23" s="154">
        <f t="shared" si="0"/>
        <v>0</v>
      </c>
      <c r="I23" s="155"/>
      <c r="J23" s="151"/>
      <c r="M23" s="8"/>
    </row>
    <row r="24" spans="2:13" ht="16.2" customHeight="1" x14ac:dyDescent="0.45">
      <c r="B24" s="493"/>
      <c r="C24" s="496"/>
      <c r="D24" s="151"/>
      <c r="E24" s="152"/>
      <c r="F24" s="152"/>
      <c r="G24" s="153"/>
      <c r="H24" s="154">
        <f t="shared" si="0"/>
        <v>0</v>
      </c>
      <c r="I24" s="155"/>
      <c r="J24" s="151"/>
      <c r="M24" s="8"/>
    </row>
    <row r="25" spans="2:13" ht="16.2" customHeight="1" x14ac:dyDescent="0.45">
      <c r="B25" s="493"/>
      <c r="C25" s="496"/>
      <c r="D25" s="151"/>
      <c r="E25" s="152"/>
      <c r="F25" s="152"/>
      <c r="G25" s="153"/>
      <c r="H25" s="154">
        <f t="shared" si="0"/>
        <v>0</v>
      </c>
      <c r="I25" s="155"/>
      <c r="J25" s="151"/>
      <c r="M25" s="8"/>
    </row>
    <row r="26" spans="2:13" ht="16.2" customHeight="1" x14ac:dyDescent="0.45">
      <c r="B26" s="493"/>
      <c r="C26" s="496"/>
      <c r="D26" s="151"/>
      <c r="E26" s="152"/>
      <c r="F26" s="152"/>
      <c r="G26" s="153"/>
      <c r="H26" s="154">
        <f t="shared" si="0"/>
        <v>0</v>
      </c>
      <c r="I26" s="155"/>
      <c r="J26" s="151"/>
      <c r="M26" s="8"/>
    </row>
    <row r="27" spans="2:13" ht="16.2" customHeight="1" x14ac:dyDescent="0.45">
      <c r="B27" s="493"/>
      <c r="C27" s="496"/>
      <c r="D27" s="151"/>
      <c r="E27" s="152"/>
      <c r="F27" s="152"/>
      <c r="G27" s="153"/>
      <c r="H27" s="154">
        <f t="shared" si="0"/>
        <v>0</v>
      </c>
      <c r="I27" s="155"/>
      <c r="J27" s="151"/>
      <c r="M27" s="8"/>
    </row>
    <row r="28" spans="2:13" ht="16.2" customHeight="1" x14ac:dyDescent="0.45">
      <c r="B28" s="493"/>
      <c r="C28" s="496"/>
      <c r="D28" s="151"/>
      <c r="E28" s="152"/>
      <c r="F28" s="152"/>
      <c r="G28" s="153"/>
      <c r="H28" s="154">
        <f t="shared" si="0"/>
        <v>0</v>
      </c>
      <c r="I28" s="155"/>
      <c r="J28" s="151"/>
      <c r="M28" s="8"/>
    </row>
    <row r="29" spans="2:13" ht="16.2" customHeight="1" x14ac:dyDescent="0.45">
      <c r="B29" s="493"/>
      <c r="C29" s="496"/>
      <c r="D29" s="151"/>
      <c r="E29" s="152"/>
      <c r="F29" s="152"/>
      <c r="G29" s="153"/>
      <c r="H29" s="154">
        <f t="shared" si="0"/>
        <v>0</v>
      </c>
      <c r="I29" s="155"/>
      <c r="J29" s="151"/>
      <c r="M29" s="8"/>
    </row>
    <row r="30" spans="2:13" ht="16.2" customHeight="1" x14ac:dyDescent="0.45">
      <c r="B30" s="493"/>
      <c r="C30" s="496"/>
      <c r="D30" s="151"/>
      <c r="E30" s="152"/>
      <c r="F30" s="152"/>
      <c r="G30" s="153"/>
      <c r="H30" s="154">
        <f t="shared" si="0"/>
        <v>0</v>
      </c>
      <c r="I30" s="155"/>
      <c r="J30" s="151"/>
      <c r="M30" s="8"/>
    </row>
    <row r="31" spans="2:13" ht="16.2" customHeight="1" x14ac:dyDescent="0.45">
      <c r="B31" s="493"/>
      <c r="C31" s="496"/>
      <c r="D31" s="151"/>
      <c r="E31" s="152"/>
      <c r="F31" s="152"/>
      <c r="G31" s="153"/>
      <c r="H31" s="154">
        <f t="shared" si="0"/>
        <v>0</v>
      </c>
      <c r="I31" s="155"/>
      <c r="J31" s="151"/>
    </row>
    <row r="32" spans="2:13" ht="16.2" customHeight="1" x14ac:dyDescent="0.45">
      <c r="B32" s="493"/>
      <c r="C32" s="496"/>
      <c r="D32" s="151"/>
      <c r="E32" s="152"/>
      <c r="F32" s="152"/>
      <c r="G32" s="153"/>
      <c r="H32" s="154">
        <f t="shared" si="0"/>
        <v>0</v>
      </c>
      <c r="I32" s="155"/>
      <c r="J32" s="151"/>
    </row>
    <row r="33" spans="2:14" ht="16.2" customHeight="1" x14ac:dyDescent="0.45">
      <c r="B33" s="493"/>
      <c r="C33" s="496"/>
      <c r="D33" s="151"/>
      <c r="E33" s="152"/>
      <c r="F33" s="152"/>
      <c r="G33" s="153"/>
      <c r="H33" s="154">
        <f t="shared" si="0"/>
        <v>0</v>
      </c>
      <c r="I33" s="155"/>
      <c r="J33" s="151"/>
    </row>
    <row r="34" spans="2:14" ht="16.2" customHeight="1" thickBot="1" x14ac:dyDescent="0.5">
      <c r="B34" s="493"/>
      <c r="C34" s="496"/>
      <c r="D34" s="156"/>
      <c r="E34" s="157"/>
      <c r="F34" s="157"/>
      <c r="G34" s="158"/>
      <c r="H34" s="154">
        <f>E34*F34</f>
        <v>0</v>
      </c>
      <c r="I34" s="159"/>
      <c r="J34" s="156"/>
    </row>
    <row r="35" spans="2:14" ht="16.2" customHeight="1" thickBot="1" x14ac:dyDescent="0.5">
      <c r="B35" s="493"/>
      <c r="C35" s="60" t="s">
        <v>190</v>
      </c>
      <c r="D35" s="160"/>
      <c r="E35" s="161"/>
      <c r="F35" s="161"/>
      <c r="G35" s="162"/>
      <c r="H35" s="192">
        <f>SUM(H15:H34)</f>
        <v>16780000</v>
      </c>
      <c r="I35" s="164"/>
      <c r="J35" s="165"/>
      <c r="M35" s="19" t="s">
        <v>48</v>
      </c>
      <c r="N35" s="20" t="s">
        <v>123</v>
      </c>
    </row>
    <row r="36" spans="2:14" ht="16.2" customHeight="1" x14ac:dyDescent="0.45">
      <c r="B36" s="493"/>
      <c r="C36" s="496" t="s">
        <v>191</v>
      </c>
      <c r="D36" s="151" t="s">
        <v>409</v>
      </c>
      <c r="E36" s="152">
        <v>2500000</v>
      </c>
      <c r="F36" s="152">
        <v>1</v>
      </c>
      <c r="G36" s="153" t="s">
        <v>403</v>
      </c>
      <c r="H36" s="154">
        <f t="shared" ref="H36:H55" si="1">E36*F36</f>
        <v>2500000</v>
      </c>
      <c r="I36" s="168">
        <v>8</v>
      </c>
      <c r="J36" s="166"/>
    </row>
    <row r="37" spans="2:14" ht="16.2" customHeight="1" x14ac:dyDescent="0.45">
      <c r="B37" s="493"/>
      <c r="C37" s="496"/>
      <c r="D37" s="151" t="s">
        <v>410</v>
      </c>
      <c r="E37" s="152">
        <v>2500000</v>
      </c>
      <c r="F37" s="152">
        <v>1</v>
      </c>
      <c r="G37" s="153" t="s">
        <v>403</v>
      </c>
      <c r="H37" s="154">
        <f t="shared" si="1"/>
        <v>2500000</v>
      </c>
      <c r="I37" s="155">
        <v>9</v>
      </c>
      <c r="J37" s="151"/>
    </row>
    <row r="38" spans="2:14" ht="16.2" customHeight="1" x14ac:dyDescent="0.45">
      <c r="B38" s="493"/>
      <c r="C38" s="496"/>
      <c r="D38" s="151" t="s">
        <v>411</v>
      </c>
      <c r="E38" s="152">
        <v>300000</v>
      </c>
      <c r="F38" s="152">
        <v>1</v>
      </c>
      <c r="G38" s="153" t="s">
        <v>403</v>
      </c>
      <c r="H38" s="154">
        <f t="shared" si="1"/>
        <v>300000</v>
      </c>
      <c r="I38" s="168">
        <v>10</v>
      </c>
      <c r="J38" s="151"/>
    </row>
    <row r="39" spans="2:14" ht="16.2" customHeight="1" x14ac:dyDescent="0.45">
      <c r="B39" s="493"/>
      <c r="C39" s="496"/>
      <c r="D39" s="151" t="s">
        <v>412</v>
      </c>
      <c r="E39" s="152">
        <v>300000</v>
      </c>
      <c r="F39" s="152">
        <v>1</v>
      </c>
      <c r="G39" s="153" t="s">
        <v>403</v>
      </c>
      <c r="H39" s="154">
        <f t="shared" si="1"/>
        <v>300000</v>
      </c>
      <c r="I39" s="155">
        <v>11</v>
      </c>
      <c r="J39" s="151"/>
    </row>
    <row r="40" spans="2:14" ht="16.2" customHeight="1" x14ac:dyDescent="0.45">
      <c r="B40" s="493"/>
      <c r="C40" s="496"/>
      <c r="D40" s="151" t="s">
        <v>413</v>
      </c>
      <c r="E40" s="152">
        <v>300000</v>
      </c>
      <c r="F40" s="152">
        <v>1</v>
      </c>
      <c r="G40" s="153" t="s">
        <v>403</v>
      </c>
      <c r="H40" s="154">
        <f t="shared" si="1"/>
        <v>300000</v>
      </c>
      <c r="I40" s="168">
        <v>12</v>
      </c>
      <c r="J40" s="151"/>
    </row>
    <row r="41" spans="2:14" ht="16.2" customHeight="1" x14ac:dyDescent="0.45">
      <c r="B41" s="493"/>
      <c r="C41" s="496"/>
      <c r="D41" s="151" t="s">
        <v>414</v>
      </c>
      <c r="E41" s="152">
        <v>500000</v>
      </c>
      <c r="F41" s="152">
        <v>1</v>
      </c>
      <c r="G41" s="153" t="s">
        <v>403</v>
      </c>
      <c r="H41" s="154">
        <f t="shared" si="1"/>
        <v>500000</v>
      </c>
      <c r="I41" s="155">
        <v>13</v>
      </c>
      <c r="J41" s="151"/>
    </row>
    <row r="42" spans="2:14" ht="16.2" customHeight="1" x14ac:dyDescent="0.45">
      <c r="B42" s="493"/>
      <c r="C42" s="496"/>
      <c r="D42" s="151" t="s">
        <v>415</v>
      </c>
      <c r="E42" s="152">
        <v>500000</v>
      </c>
      <c r="F42" s="152">
        <v>1</v>
      </c>
      <c r="G42" s="153" t="s">
        <v>403</v>
      </c>
      <c r="H42" s="154">
        <f t="shared" si="1"/>
        <v>500000</v>
      </c>
      <c r="I42" s="168">
        <v>14</v>
      </c>
      <c r="J42" s="151"/>
    </row>
    <row r="43" spans="2:14" ht="16.2" customHeight="1" x14ac:dyDescent="0.45">
      <c r="B43" s="493"/>
      <c r="C43" s="496"/>
      <c r="D43" s="151" t="s">
        <v>416</v>
      </c>
      <c r="E43" s="152">
        <v>300000</v>
      </c>
      <c r="F43" s="152">
        <v>1</v>
      </c>
      <c r="G43" s="153" t="s">
        <v>403</v>
      </c>
      <c r="H43" s="154">
        <f t="shared" si="1"/>
        <v>300000</v>
      </c>
      <c r="I43" s="155">
        <v>15</v>
      </c>
      <c r="J43" s="151"/>
    </row>
    <row r="44" spans="2:14" ht="16.2" customHeight="1" x14ac:dyDescent="0.45">
      <c r="B44" s="493"/>
      <c r="C44" s="496"/>
      <c r="D44" s="151"/>
      <c r="E44" s="152"/>
      <c r="F44" s="152"/>
      <c r="G44" s="153"/>
      <c r="H44" s="154">
        <f t="shared" si="1"/>
        <v>0</v>
      </c>
      <c r="I44" s="155"/>
      <c r="J44" s="151"/>
    </row>
    <row r="45" spans="2:14" ht="16.2" customHeight="1" x14ac:dyDescent="0.45">
      <c r="B45" s="493"/>
      <c r="C45" s="496"/>
      <c r="D45" s="151"/>
      <c r="E45" s="152"/>
      <c r="F45" s="152"/>
      <c r="G45" s="153"/>
      <c r="H45" s="154">
        <f t="shared" si="1"/>
        <v>0</v>
      </c>
      <c r="I45" s="155"/>
      <c r="J45" s="151"/>
    </row>
    <row r="46" spans="2:14" ht="16.2" customHeight="1" x14ac:dyDescent="0.45">
      <c r="B46" s="493"/>
      <c r="C46" s="496"/>
      <c r="D46" s="151"/>
      <c r="E46" s="152"/>
      <c r="F46" s="152"/>
      <c r="G46" s="153"/>
      <c r="H46" s="154">
        <f t="shared" si="1"/>
        <v>0</v>
      </c>
      <c r="I46" s="155"/>
      <c r="J46" s="151"/>
    </row>
    <row r="47" spans="2:14" ht="16.2" customHeight="1" x14ac:dyDescent="0.45">
      <c r="B47" s="493"/>
      <c r="C47" s="496"/>
      <c r="D47" s="151"/>
      <c r="E47" s="152"/>
      <c r="F47" s="152"/>
      <c r="G47" s="153"/>
      <c r="H47" s="154">
        <f t="shared" si="1"/>
        <v>0</v>
      </c>
      <c r="I47" s="155"/>
      <c r="J47" s="151"/>
    </row>
    <row r="48" spans="2:14" ht="16.2" customHeight="1" x14ac:dyDescent="0.45">
      <c r="B48" s="493"/>
      <c r="C48" s="496"/>
      <c r="D48" s="151"/>
      <c r="E48" s="152"/>
      <c r="F48" s="152"/>
      <c r="G48" s="153"/>
      <c r="H48" s="154">
        <f t="shared" si="1"/>
        <v>0</v>
      </c>
      <c r="I48" s="155"/>
      <c r="J48" s="151"/>
    </row>
    <row r="49" spans="2:14" ht="16.2" customHeight="1" x14ac:dyDescent="0.45">
      <c r="B49" s="493"/>
      <c r="C49" s="496"/>
      <c r="D49" s="151"/>
      <c r="E49" s="152"/>
      <c r="F49" s="152"/>
      <c r="G49" s="153"/>
      <c r="H49" s="154">
        <f t="shared" si="1"/>
        <v>0</v>
      </c>
      <c r="I49" s="155"/>
      <c r="J49" s="151"/>
    </row>
    <row r="50" spans="2:14" ht="16.2" customHeight="1" x14ac:dyDescent="0.45">
      <c r="B50" s="493"/>
      <c r="C50" s="496"/>
      <c r="D50" s="151"/>
      <c r="E50" s="152"/>
      <c r="F50" s="152"/>
      <c r="G50" s="153"/>
      <c r="H50" s="154">
        <f t="shared" si="1"/>
        <v>0</v>
      </c>
      <c r="I50" s="155"/>
      <c r="J50" s="151"/>
    </row>
    <row r="51" spans="2:14" ht="16.2" customHeight="1" x14ac:dyDescent="0.45">
      <c r="B51" s="493"/>
      <c r="C51" s="496"/>
      <c r="D51" s="151"/>
      <c r="E51" s="152"/>
      <c r="F51" s="152"/>
      <c r="G51" s="153"/>
      <c r="H51" s="154">
        <f t="shared" si="1"/>
        <v>0</v>
      </c>
      <c r="I51" s="155"/>
      <c r="J51" s="151"/>
    </row>
    <row r="52" spans="2:14" ht="16.2" customHeight="1" x14ac:dyDescent="0.45">
      <c r="B52" s="493"/>
      <c r="C52" s="496"/>
      <c r="D52" s="151"/>
      <c r="E52" s="152"/>
      <c r="F52" s="152"/>
      <c r="G52" s="153"/>
      <c r="H52" s="154">
        <f t="shared" si="1"/>
        <v>0</v>
      </c>
      <c r="I52" s="155"/>
      <c r="J52" s="151"/>
    </row>
    <row r="53" spans="2:14" ht="16.2" customHeight="1" x14ac:dyDescent="0.45">
      <c r="B53" s="493"/>
      <c r="C53" s="496"/>
      <c r="D53" s="151"/>
      <c r="E53" s="152"/>
      <c r="F53" s="152"/>
      <c r="G53" s="153"/>
      <c r="H53" s="154">
        <f t="shared" si="1"/>
        <v>0</v>
      </c>
      <c r="I53" s="155"/>
      <c r="J53" s="151"/>
    </row>
    <row r="54" spans="2:14" ht="16.2" customHeight="1" x14ac:dyDescent="0.45">
      <c r="B54" s="493"/>
      <c r="C54" s="496"/>
      <c r="D54" s="151"/>
      <c r="E54" s="152"/>
      <c r="F54" s="152"/>
      <c r="G54" s="153"/>
      <c r="H54" s="154">
        <f t="shared" si="1"/>
        <v>0</v>
      </c>
      <c r="I54" s="155"/>
      <c r="J54" s="151"/>
    </row>
    <row r="55" spans="2:14" ht="16.2" customHeight="1" thickBot="1" x14ac:dyDescent="0.5">
      <c r="B55" s="493"/>
      <c r="C55" s="496"/>
      <c r="D55" s="156"/>
      <c r="E55" s="157"/>
      <c r="F55" s="157"/>
      <c r="G55" s="158"/>
      <c r="H55" s="154">
        <f t="shared" si="1"/>
        <v>0</v>
      </c>
      <c r="I55" s="159"/>
      <c r="J55" s="156"/>
    </row>
    <row r="56" spans="2:14" ht="16.2" customHeight="1" thickBot="1" x14ac:dyDescent="0.5">
      <c r="B56" s="493"/>
      <c r="C56" s="60" t="s">
        <v>192</v>
      </c>
      <c r="D56" s="61"/>
      <c r="E56" s="62"/>
      <c r="F56" s="62"/>
      <c r="G56" s="63"/>
      <c r="H56" s="163">
        <f>SUM(H36:H55)</f>
        <v>7200000</v>
      </c>
      <c r="I56" s="64"/>
      <c r="J56" s="65"/>
      <c r="M56" s="19" t="s">
        <v>48</v>
      </c>
      <c r="N56" s="20" t="s">
        <v>123</v>
      </c>
    </row>
    <row r="57" spans="2:14" ht="16.2" customHeight="1" thickBot="1" x14ac:dyDescent="0.5">
      <c r="B57" s="494"/>
      <c r="C57" s="60" t="s">
        <v>193</v>
      </c>
      <c r="D57" s="61"/>
      <c r="E57" s="62"/>
      <c r="F57" s="62"/>
      <c r="G57" s="63"/>
      <c r="H57" s="192">
        <f>SUM(H14,H35,H56)</f>
        <v>24180000</v>
      </c>
      <c r="I57" s="64"/>
      <c r="J57" s="65"/>
      <c r="M57" s="19" t="s">
        <v>48</v>
      </c>
      <c r="N57" s="20" t="s">
        <v>123</v>
      </c>
    </row>
    <row r="58" spans="2:14" ht="16.2" customHeight="1" thickBot="1" x14ac:dyDescent="0.5">
      <c r="B58" s="487" t="s">
        <v>194</v>
      </c>
      <c r="C58" s="488"/>
      <c r="D58" s="66"/>
      <c r="E58" s="67"/>
      <c r="F58" s="67"/>
      <c r="G58" s="68"/>
      <c r="H58" s="193">
        <f>H57*0.1</f>
        <v>2418000</v>
      </c>
      <c r="I58" s="69"/>
      <c r="J58" s="70"/>
      <c r="M58" s="19" t="s">
        <v>48</v>
      </c>
      <c r="N58" s="20" t="s">
        <v>123</v>
      </c>
    </row>
    <row r="59" spans="2:14" ht="16.2" customHeight="1" thickBot="1" x14ac:dyDescent="0.5">
      <c r="B59" s="489" t="s">
        <v>195</v>
      </c>
      <c r="C59" s="490"/>
      <c r="D59" s="61"/>
      <c r="E59" s="71"/>
      <c r="F59" s="71"/>
      <c r="G59" s="72"/>
      <c r="H59" s="192">
        <f>H57+H58</f>
        <v>26598000</v>
      </c>
      <c r="I59" s="73"/>
      <c r="J59" s="74"/>
      <c r="M59" s="19" t="s">
        <v>48</v>
      </c>
      <c r="N59" s="20" t="s">
        <v>196</v>
      </c>
    </row>
    <row r="60" spans="2:14" ht="16.2" customHeight="1" x14ac:dyDescent="0.45"/>
    <row r="61" spans="2:14" ht="16.2" customHeight="1" x14ac:dyDescent="0.45">
      <c r="B61" s="8" t="s">
        <v>197</v>
      </c>
    </row>
    <row r="62" spans="2:14" ht="16.2" customHeight="1" x14ac:dyDescent="0.45">
      <c r="B62" s="8" t="s">
        <v>198</v>
      </c>
    </row>
    <row r="63" spans="2:14" ht="16.2" customHeight="1" x14ac:dyDescent="0.45">
      <c r="B63" s="8" t="s">
        <v>199</v>
      </c>
    </row>
    <row r="64" spans="2:14" ht="16.2" customHeight="1" x14ac:dyDescent="0.45">
      <c r="B64" s="8" t="s">
        <v>200</v>
      </c>
    </row>
    <row r="65" ht="16.2" customHeight="1" x14ac:dyDescent="0.45"/>
    <row r="66" ht="16.2" customHeight="1" x14ac:dyDescent="0.45"/>
    <row r="67" ht="16.2" customHeight="1" x14ac:dyDescent="0.45"/>
    <row r="68" ht="16.2" customHeight="1" x14ac:dyDescent="0.45"/>
    <row r="69" ht="16.2" customHeight="1" x14ac:dyDescent="0.45"/>
  </sheetData>
  <sheetProtection formatCells="0"/>
  <mergeCells count="10">
    <mergeCell ref="B58:C58"/>
    <mergeCell ref="B59:C59"/>
    <mergeCell ref="A1:B1"/>
    <mergeCell ref="C1:J1"/>
    <mergeCell ref="B8:C8"/>
    <mergeCell ref="B10:C10"/>
    <mergeCell ref="B11:B57"/>
    <mergeCell ref="C11:C13"/>
    <mergeCell ref="C15:C34"/>
    <mergeCell ref="C36:C55"/>
  </mergeCells>
  <phoneticPr fontId="21"/>
  <pageMargins left="0.78740157480314965" right="0.78740157480314965" top="0.78740157480314965" bottom="0.59055118110236227" header="0.31496062992125984" footer="0.31496062992125984"/>
  <pageSetup paperSize="9" scale="67" orientation="portrait" r:id="rId1"/>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69"/>
  <sheetViews>
    <sheetView showGridLines="0" view="pageBreakPreview" topLeftCell="A21" zoomScale="60" zoomScaleNormal="100" workbookViewId="0">
      <selection activeCell="I36" sqref="I36:I43"/>
    </sheetView>
  </sheetViews>
  <sheetFormatPr defaultColWidth="8.69921875" defaultRowHeight="13.2" x14ac:dyDescent="0.45"/>
  <cols>
    <col min="1" max="1" width="1" style="8" customWidth="1"/>
    <col min="2" max="2" width="8.69921875" style="8" customWidth="1"/>
    <col min="3" max="3" width="16.59765625" style="8" customWidth="1"/>
    <col min="4" max="4" width="21.69921875" style="10" customWidth="1"/>
    <col min="5" max="5" width="13.69921875" style="8" customWidth="1"/>
    <col min="6" max="7" width="6.69921875" style="8" customWidth="1"/>
    <col min="8" max="8" width="18.59765625" style="8" customWidth="1"/>
    <col min="9" max="9" width="6.5" style="8" customWidth="1"/>
    <col min="10" max="10" width="16" style="11" customWidth="1"/>
    <col min="11" max="11" width="1" style="8" customWidth="1"/>
    <col min="12" max="12" width="3.19921875" style="8" customWidth="1"/>
    <col min="13" max="13" width="8.69921875" style="9"/>
    <col min="14" max="16384" width="8.69921875" style="8"/>
  </cols>
  <sheetData>
    <row r="1" spans="1:14" ht="27" customHeight="1" thickBot="1" x14ac:dyDescent="0.5">
      <c r="A1" s="442" t="s">
        <v>172</v>
      </c>
      <c r="B1" s="443"/>
      <c r="C1" s="462" t="s">
        <v>201</v>
      </c>
      <c r="D1" s="463"/>
      <c r="E1" s="463"/>
      <c r="F1" s="463"/>
      <c r="G1" s="463"/>
      <c r="H1" s="463"/>
      <c r="I1" s="463"/>
      <c r="J1" s="464"/>
      <c r="M1" s="19" t="s">
        <v>48</v>
      </c>
      <c r="N1" s="20" t="s">
        <v>202</v>
      </c>
    </row>
    <row r="2" spans="1:14" ht="16.2" customHeight="1" thickBot="1" x14ac:dyDescent="0.5">
      <c r="A2" s="46"/>
      <c r="B2" s="46"/>
      <c r="C2" s="46"/>
      <c r="D2" s="47"/>
      <c r="E2" s="46"/>
      <c r="F2" s="46"/>
      <c r="G2" s="46"/>
      <c r="H2" s="46"/>
      <c r="I2" s="46"/>
      <c r="J2" s="48"/>
    </row>
    <row r="3" spans="1:14" ht="16.2" customHeight="1" thickBot="1" x14ac:dyDescent="0.5">
      <c r="A3" s="46"/>
      <c r="B3" s="49" t="s">
        <v>175</v>
      </c>
      <c r="C3" s="50"/>
      <c r="D3" s="51">
        <f>MIN(D5,D6)</f>
        <v>1230000</v>
      </c>
      <c r="E3" s="46" t="s">
        <v>176</v>
      </c>
      <c r="J3" s="47"/>
      <c r="M3" s="19" t="s">
        <v>48</v>
      </c>
      <c r="N3" s="20" t="s">
        <v>123</v>
      </c>
    </row>
    <row r="4" spans="1:14" ht="16.2" customHeight="1" thickBot="1" x14ac:dyDescent="0.5">
      <c r="A4" s="46"/>
      <c r="B4" s="46"/>
      <c r="C4" s="499"/>
      <c r="D4" s="499"/>
      <c r="E4" s="499"/>
      <c r="J4" s="47"/>
    </row>
    <row r="5" spans="1:14" ht="16.2" customHeight="1" thickBot="1" x14ac:dyDescent="0.5">
      <c r="A5" s="46"/>
      <c r="B5" s="50"/>
      <c r="C5" s="52" t="s">
        <v>177</v>
      </c>
      <c r="D5" s="53">
        <f>MIN(120000000/115000*75000,D8*75000)</f>
        <v>1230000</v>
      </c>
      <c r="E5" s="46" t="s">
        <v>359</v>
      </c>
      <c r="F5" s="46"/>
      <c r="G5" s="46"/>
      <c r="J5" s="48"/>
      <c r="M5" s="19" t="s">
        <v>48</v>
      </c>
      <c r="N5" s="20" t="s">
        <v>123</v>
      </c>
    </row>
    <row r="6" spans="1:14" ht="16.2" customHeight="1" thickBot="1" x14ac:dyDescent="0.5">
      <c r="A6" s="46"/>
      <c r="B6" s="46"/>
      <c r="C6" s="52" t="s">
        <v>178</v>
      </c>
      <c r="D6" s="54">
        <f>ROUNDDOWN(H57/2,-3)</f>
        <v>2100000</v>
      </c>
      <c r="E6" s="46" t="s">
        <v>179</v>
      </c>
      <c r="F6" s="46"/>
      <c r="G6" s="46"/>
      <c r="H6" s="46"/>
      <c r="I6" s="46"/>
      <c r="J6" s="48"/>
      <c r="M6" s="19" t="s">
        <v>48</v>
      </c>
      <c r="N6" s="20" t="s">
        <v>123</v>
      </c>
    </row>
    <row r="7" spans="1:14" ht="16.2" customHeight="1" thickBot="1" x14ac:dyDescent="0.5"/>
    <row r="8" spans="1:14" ht="16.2" customHeight="1" thickBot="1" x14ac:dyDescent="0.5">
      <c r="A8" s="46"/>
      <c r="B8" s="491" t="s">
        <v>148</v>
      </c>
      <c r="C8" s="491"/>
      <c r="D8" s="78">
        <f>MIN(添付2!G21,添付2!K21)</f>
        <v>16.399999999999999</v>
      </c>
      <c r="E8" s="46" t="s">
        <v>288</v>
      </c>
      <c r="F8" s="46"/>
      <c r="G8" s="46"/>
      <c r="H8" s="46"/>
      <c r="I8" s="75"/>
      <c r="J8" s="46"/>
      <c r="M8" s="19" t="s">
        <v>48</v>
      </c>
      <c r="N8" s="20" t="s">
        <v>123</v>
      </c>
    </row>
    <row r="9" spans="1:14" ht="16.2" customHeight="1" thickBot="1" x14ac:dyDescent="0.5">
      <c r="A9" s="46"/>
      <c r="B9" s="46"/>
      <c r="C9" s="46"/>
      <c r="D9" s="47"/>
      <c r="E9" s="46"/>
      <c r="F9" s="46"/>
      <c r="G9" s="46"/>
      <c r="H9" s="46"/>
      <c r="I9" s="46"/>
      <c r="J9" s="56" t="s">
        <v>180</v>
      </c>
    </row>
    <row r="10" spans="1:14" ht="16.2" customHeight="1" thickBot="1" x14ac:dyDescent="0.5">
      <c r="B10" s="466" t="s">
        <v>181</v>
      </c>
      <c r="C10" s="467"/>
      <c r="D10" s="13" t="s">
        <v>182</v>
      </c>
      <c r="E10" s="12" t="s">
        <v>183</v>
      </c>
      <c r="F10" s="12" t="s">
        <v>110</v>
      </c>
      <c r="G10" s="57" t="s">
        <v>184</v>
      </c>
      <c r="H10" s="58" t="s">
        <v>185</v>
      </c>
      <c r="I10" s="59" t="s">
        <v>162</v>
      </c>
      <c r="J10" s="13" t="s">
        <v>111</v>
      </c>
    </row>
    <row r="11" spans="1:14" ht="16.2" customHeight="1" x14ac:dyDescent="0.45">
      <c r="B11" s="492" t="s">
        <v>186</v>
      </c>
      <c r="C11" s="500" t="s">
        <v>187</v>
      </c>
      <c r="D11" s="151" t="s">
        <v>417</v>
      </c>
      <c r="E11" s="152">
        <v>200000</v>
      </c>
      <c r="F11" s="152">
        <v>1</v>
      </c>
      <c r="G11" s="153" t="s">
        <v>403</v>
      </c>
      <c r="H11" s="154">
        <f>E11*F11</f>
        <v>200000</v>
      </c>
      <c r="I11" s="155">
        <v>16</v>
      </c>
      <c r="J11" s="151"/>
    </row>
    <row r="12" spans="1:14" ht="16.2" customHeight="1" x14ac:dyDescent="0.45">
      <c r="B12" s="493"/>
      <c r="C12" s="501"/>
      <c r="D12" s="151"/>
      <c r="E12" s="152"/>
      <c r="F12" s="152"/>
      <c r="G12" s="153"/>
      <c r="H12" s="154">
        <f>E12*F12</f>
        <v>0</v>
      </c>
      <c r="I12" s="155"/>
      <c r="J12" s="151"/>
    </row>
    <row r="13" spans="1:14" ht="16.2" customHeight="1" thickBot="1" x14ac:dyDescent="0.5">
      <c r="B13" s="493"/>
      <c r="C13" s="502"/>
      <c r="D13" s="156"/>
      <c r="E13" s="157"/>
      <c r="F13" s="157"/>
      <c r="G13" s="158"/>
      <c r="H13" s="154">
        <f>E13*F13</f>
        <v>0</v>
      </c>
      <c r="I13" s="159"/>
      <c r="J13" s="156"/>
    </row>
    <row r="14" spans="1:14" ht="16.2" customHeight="1" thickBot="1" x14ac:dyDescent="0.5">
      <c r="B14" s="493"/>
      <c r="C14" s="60" t="s">
        <v>188</v>
      </c>
      <c r="D14" s="160"/>
      <c r="E14" s="161"/>
      <c r="F14" s="161"/>
      <c r="G14" s="162"/>
      <c r="H14" s="163">
        <f>SUM(H11:H13)</f>
        <v>200000</v>
      </c>
      <c r="I14" s="164"/>
      <c r="J14" s="165"/>
      <c r="M14" s="19" t="s">
        <v>48</v>
      </c>
      <c r="N14" s="20" t="s">
        <v>123</v>
      </c>
    </row>
    <row r="15" spans="1:14" ht="16.2" customHeight="1" x14ac:dyDescent="0.45">
      <c r="B15" s="493"/>
      <c r="C15" s="503" t="s">
        <v>189</v>
      </c>
      <c r="D15" s="166" t="s">
        <v>418</v>
      </c>
      <c r="E15" s="167">
        <v>2500000</v>
      </c>
      <c r="F15" s="167">
        <v>1</v>
      </c>
      <c r="G15" s="153" t="s">
        <v>406</v>
      </c>
      <c r="H15" s="154">
        <f>E15*F15</f>
        <v>2500000</v>
      </c>
      <c r="I15" s="168">
        <v>17</v>
      </c>
      <c r="J15" s="166" t="s">
        <v>394</v>
      </c>
    </row>
    <row r="16" spans="1:14" ht="16.2" customHeight="1" x14ac:dyDescent="0.45">
      <c r="B16" s="493"/>
      <c r="C16" s="501"/>
      <c r="D16" s="151"/>
      <c r="E16" s="152"/>
      <c r="F16" s="152"/>
      <c r="G16" s="153"/>
      <c r="H16" s="154">
        <f>E16*F16</f>
        <v>0</v>
      </c>
      <c r="I16" s="155"/>
      <c r="J16" s="151"/>
    </row>
    <row r="17" spans="2:10" ht="16.2" customHeight="1" x14ac:dyDescent="0.45">
      <c r="B17" s="493"/>
      <c r="C17" s="501"/>
      <c r="D17" s="151"/>
      <c r="E17" s="152"/>
      <c r="F17" s="152"/>
      <c r="G17" s="153"/>
      <c r="H17" s="154">
        <f>E17*F17</f>
        <v>0</v>
      </c>
      <c r="I17" s="155"/>
      <c r="J17" s="151"/>
    </row>
    <row r="18" spans="2:10" ht="16.2" customHeight="1" x14ac:dyDescent="0.45">
      <c r="B18" s="493"/>
      <c r="C18" s="501"/>
      <c r="D18" s="151"/>
      <c r="E18" s="152"/>
      <c r="F18" s="152"/>
      <c r="G18" s="153"/>
      <c r="H18" s="154">
        <f>E18*F18</f>
        <v>0</v>
      </c>
      <c r="I18" s="155"/>
      <c r="J18" s="151"/>
    </row>
    <row r="19" spans="2:10" ht="16.2" customHeight="1" x14ac:dyDescent="0.45">
      <c r="B19" s="493"/>
      <c r="C19" s="501"/>
      <c r="D19" s="151"/>
      <c r="E19" s="152"/>
      <c r="F19" s="152"/>
      <c r="G19" s="153"/>
      <c r="H19" s="154">
        <f t="shared" ref="H19:H33" si="0">E19*F19</f>
        <v>0</v>
      </c>
      <c r="I19" s="155"/>
      <c r="J19" s="151"/>
    </row>
    <row r="20" spans="2:10" ht="16.2" customHeight="1" x14ac:dyDescent="0.45">
      <c r="B20" s="493"/>
      <c r="C20" s="501"/>
      <c r="D20" s="151"/>
      <c r="E20" s="152"/>
      <c r="F20" s="152"/>
      <c r="G20" s="153"/>
      <c r="H20" s="154">
        <f t="shared" si="0"/>
        <v>0</v>
      </c>
      <c r="I20" s="155"/>
      <c r="J20" s="151"/>
    </row>
    <row r="21" spans="2:10" ht="16.2" customHeight="1" x14ac:dyDescent="0.45">
      <c r="B21" s="493"/>
      <c r="C21" s="501"/>
      <c r="D21" s="151"/>
      <c r="E21" s="152"/>
      <c r="F21" s="152"/>
      <c r="G21" s="153"/>
      <c r="H21" s="154">
        <f t="shared" si="0"/>
        <v>0</v>
      </c>
      <c r="I21" s="155"/>
      <c r="J21" s="151"/>
    </row>
    <row r="22" spans="2:10" ht="16.2" customHeight="1" x14ac:dyDescent="0.45">
      <c r="B22" s="493"/>
      <c r="C22" s="501"/>
      <c r="D22" s="151"/>
      <c r="E22" s="152"/>
      <c r="F22" s="152"/>
      <c r="G22" s="153"/>
      <c r="H22" s="154">
        <f t="shared" si="0"/>
        <v>0</v>
      </c>
      <c r="I22" s="155"/>
      <c r="J22" s="151"/>
    </row>
    <row r="23" spans="2:10" ht="16.2" customHeight="1" x14ac:dyDescent="0.45">
      <c r="B23" s="493"/>
      <c r="C23" s="501"/>
      <c r="D23" s="151"/>
      <c r="E23" s="152"/>
      <c r="F23" s="152"/>
      <c r="G23" s="153"/>
      <c r="H23" s="154">
        <f t="shared" si="0"/>
        <v>0</v>
      </c>
      <c r="I23" s="155"/>
      <c r="J23" s="151"/>
    </row>
    <row r="24" spans="2:10" ht="16.2" customHeight="1" x14ac:dyDescent="0.45">
      <c r="B24" s="493"/>
      <c r="C24" s="501"/>
      <c r="D24" s="151"/>
      <c r="E24" s="152"/>
      <c r="F24" s="152"/>
      <c r="G24" s="153"/>
      <c r="H24" s="154">
        <f t="shared" si="0"/>
        <v>0</v>
      </c>
      <c r="I24" s="155"/>
      <c r="J24" s="151"/>
    </row>
    <row r="25" spans="2:10" ht="16.2" customHeight="1" x14ac:dyDescent="0.45">
      <c r="B25" s="493"/>
      <c r="C25" s="501"/>
      <c r="D25" s="151"/>
      <c r="E25" s="152"/>
      <c r="F25" s="152"/>
      <c r="G25" s="153"/>
      <c r="H25" s="154">
        <f t="shared" si="0"/>
        <v>0</v>
      </c>
      <c r="I25" s="155"/>
      <c r="J25" s="151"/>
    </row>
    <row r="26" spans="2:10" ht="16.2" customHeight="1" x14ac:dyDescent="0.45">
      <c r="B26" s="493"/>
      <c r="C26" s="501"/>
      <c r="D26" s="151"/>
      <c r="E26" s="152"/>
      <c r="F26" s="152"/>
      <c r="G26" s="153"/>
      <c r="H26" s="154">
        <f t="shared" si="0"/>
        <v>0</v>
      </c>
      <c r="I26" s="155"/>
      <c r="J26" s="151"/>
    </row>
    <row r="27" spans="2:10" ht="16.2" customHeight="1" x14ac:dyDescent="0.45">
      <c r="B27" s="493"/>
      <c r="C27" s="501"/>
      <c r="D27" s="151"/>
      <c r="E27" s="152"/>
      <c r="F27" s="152"/>
      <c r="G27" s="153"/>
      <c r="H27" s="154">
        <f t="shared" si="0"/>
        <v>0</v>
      </c>
      <c r="I27" s="155"/>
      <c r="J27" s="151"/>
    </row>
    <row r="28" spans="2:10" ht="16.2" customHeight="1" x14ac:dyDescent="0.45">
      <c r="B28" s="493"/>
      <c r="C28" s="501"/>
      <c r="D28" s="151"/>
      <c r="E28" s="152"/>
      <c r="F28" s="152"/>
      <c r="G28" s="153"/>
      <c r="H28" s="154">
        <f t="shared" si="0"/>
        <v>0</v>
      </c>
      <c r="I28" s="155"/>
      <c r="J28" s="151"/>
    </row>
    <row r="29" spans="2:10" ht="16.2" customHeight="1" x14ac:dyDescent="0.45">
      <c r="B29" s="493"/>
      <c r="C29" s="501"/>
      <c r="D29" s="151"/>
      <c r="E29" s="152"/>
      <c r="F29" s="152"/>
      <c r="G29" s="153"/>
      <c r="H29" s="154">
        <f t="shared" si="0"/>
        <v>0</v>
      </c>
      <c r="I29" s="155"/>
      <c r="J29" s="151"/>
    </row>
    <row r="30" spans="2:10" ht="16.2" customHeight="1" x14ac:dyDescent="0.45">
      <c r="B30" s="493"/>
      <c r="C30" s="501"/>
      <c r="D30" s="151"/>
      <c r="E30" s="152"/>
      <c r="F30" s="152"/>
      <c r="G30" s="153"/>
      <c r="H30" s="154">
        <f t="shared" si="0"/>
        <v>0</v>
      </c>
      <c r="I30" s="155"/>
      <c r="J30" s="151"/>
    </row>
    <row r="31" spans="2:10" ht="16.2" customHeight="1" x14ac:dyDescent="0.45">
      <c r="B31" s="493"/>
      <c r="C31" s="501"/>
      <c r="D31" s="151"/>
      <c r="E31" s="152"/>
      <c r="F31" s="152"/>
      <c r="G31" s="153"/>
      <c r="H31" s="154">
        <f t="shared" si="0"/>
        <v>0</v>
      </c>
      <c r="I31" s="155"/>
      <c r="J31" s="151"/>
    </row>
    <row r="32" spans="2:10" ht="16.2" customHeight="1" x14ac:dyDescent="0.45">
      <c r="B32" s="493"/>
      <c r="C32" s="501"/>
      <c r="D32" s="151"/>
      <c r="E32" s="152"/>
      <c r="F32" s="152"/>
      <c r="G32" s="153"/>
      <c r="H32" s="154">
        <f t="shared" si="0"/>
        <v>0</v>
      </c>
      <c r="I32" s="155"/>
      <c r="J32" s="151"/>
    </row>
    <row r="33" spans="2:14" ht="16.2" customHeight="1" x14ac:dyDescent="0.45">
      <c r="B33" s="493"/>
      <c r="C33" s="501"/>
      <c r="D33" s="151"/>
      <c r="E33" s="152"/>
      <c r="F33" s="152"/>
      <c r="G33" s="153"/>
      <c r="H33" s="154">
        <f t="shared" si="0"/>
        <v>0</v>
      </c>
      <c r="I33" s="155"/>
      <c r="J33" s="151"/>
    </row>
    <row r="34" spans="2:14" ht="16.2" customHeight="1" thickBot="1" x14ac:dyDescent="0.5">
      <c r="B34" s="493"/>
      <c r="C34" s="502"/>
      <c r="D34" s="156"/>
      <c r="E34" s="157"/>
      <c r="F34" s="157"/>
      <c r="G34" s="158"/>
      <c r="H34" s="154">
        <f>E34*F34</f>
        <v>0</v>
      </c>
      <c r="I34" s="159"/>
      <c r="J34" s="156"/>
    </row>
    <row r="35" spans="2:14" ht="16.2" customHeight="1" thickBot="1" x14ac:dyDescent="0.5">
      <c r="B35" s="493"/>
      <c r="C35" s="60" t="s">
        <v>190</v>
      </c>
      <c r="D35" s="160"/>
      <c r="E35" s="161"/>
      <c r="F35" s="161"/>
      <c r="G35" s="162"/>
      <c r="H35" s="163">
        <f>SUM(H15:H34)</f>
        <v>2500000</v>
      </c>
      <c r="I35" s="164"/>
      <c r="J35" s="165"/>
      <c r="M35" s="19" t="s">
        <v>48</v>
      </c>
      <c r="N35" s="20" t="s">
        <v>123</v>
      </c>
    </row>
    <row r="36" spans="2:14" ht="16.2" customHeight="1" x14ac:dyDescent="0.45">
      <c r="B36" s="493"/>
      <c r="C36" s="503" t="s">
        <v>191</v>
      </c>
      <c r="D36" s="151" t="s">
        <v>409</v>
      </c>
      <c r="E36" s="152">
        <v>400000</v>
      </c>
      <c r="F36" s="152">
        <v>1</v>
      </c>
      <c r="G36" s="153" t="s">
        <v>403</v>
      </c>
      <c r="H36" s="154">
        <f>E36*F36</f>
        <v>400000</v>
      </c>
      <c r="I36" s="168">
        <v>18</v>
      </c>
      <c r="J36" s="166"/>
    </row>
    <row r="37" spans="2:14" ht="16.2" customHeight="1" x14ac:dyDescent="0.45">
      <c r="B37" s="493"/>
      <c r="C37" s="501"/>
      <c r="D37" s="151" t="s">
        <v>410</v>
      </c>
      <c r="E37" s="152">
        <v>300000</v>
      </c>
      <c r="F37" s="152">
        <v>1</v>
      </c>
      <c r="G37" s="153" t="s">
        <v>403</v>
      </c>
      <c r="H37" s="154">
        <f>E37*F37</f>
        <v>300000</v>
      </c>
      <c r="I37" s="155">
        <v>19</v>
      </c>
      <c r="J37" s="151"/>
    </row>
    <row r="38" spans="2:14" ht="16.2" customHeight="1" x14ac:dyDescent="0.45">
      <c r="B38" s="493"/>
      <c r="C38" s="501"/>
      <c r="D38" s="151" t="s">
        <v>411</v>
      </c>
      <c r="E38" s="152">
        <v>100000</v>
      </c>
      <c r="F38" s="152">
        <v>1</v>
      </c>
      <c r="G38" s="153" t="s">
        <v>403</v>
      </c>
      <c r="H38" s="154">
        <f t="shared" ref="H38:H54" si="1">E38*F38</f>
        <v>100000</v>
      </c>
      <c r="I38" s="168">
        <v>20</v>
      </c>
      <c r="J38" s="151"/>
    </row>
    <row r="39" spans="2:14" ht="16.2" customHeight="1" x14ac:dyDescent="0.45">
      <c r="B39" s="493"/>
      <c r="C39" s="501"/>
      <c r="D39" s="151" t="s">
        <v>412</v>
      </c>
      <c r="E39" s="152">
        <v>100000</v>
      </c>
      <c r="F39" s="152">
        <v>1</v>
      </c>
      <c r="G39" s="153" t="s">
        <v>403</v>
      </c>
      <c r="H39" s="154">
        <f t="shared" si="1"/>
        <v>100000</v>
      </c>
      <c r="I39" s="155">
        <v>21</v>
      </c>
      <c r="J39" s="151"/>
    </row>
    <row r="40" spans="2:14" ht="16.2" customHeight="1" x14ac:dyDescent="0.45">
      <c r="B40" s="493"/>
      <c r="C40" s="501"/>
      <c r="D40" s="151" t="s">
        <v>413</v>
      </c>
      <c r="E40" s="152">
        <v>200000</v>
      </c>
      <c r="F40" s="152">
        <v>1</v>
      </c>
      <c r="G40" s="153" t="s">
        <v>403</v>
      </c>
      <c r="H40" s="154">
        <f t="shared" si="1"/>
        <v>200000</v>
      </c>
      <c r="I40" s="168">
        <v>22</v>
      </c>
      <c r="J40" s="151"/>
    </row>
    <row r="41" spans="2:14" ht="16.2" customHeight="1" x14ac:dyDescent="0.45">
      <c r="B41" s="493"/>
      <c r="C41" s="501"/>
      <c r="D41" s="151" t="s">
        <v>414</v>
      </c>
      <c r="E41" s="152">
        <v>200000</v>
      </c>
      <c r="F41" s="152">
        <v>1</v>
      </c>
      <c r="G41" s="153" t="s">
        <v>403</v>
      </c>
      <c r="H41" s="154">
        <f t="shared" si="1"/>
        <v>200000</v>
      </c>
      <c r="I41" s="155">
        <v>23</v>
      </c>
      <c r="J41" s="151"/>
    </row>
    <row r="42" spans="2:14" ht="16.2" customHeight="1" x14ac:dyDescent="0.45">
      <c r="B42" s="493"/>
      <c r="C42" s="501"/>
      <c r="D42" s="151" t="s">
        <v>415</v>
      </c>
      <c r="E42" s="152">
        <v>100000</v>
      </c>
      <c r="F42" s="152">
        <v>1</v>
      </c>
      <c r="G42" s="153" t="s">
        <v>403</v>
      </c>
      <c r="H42" s="154">
        <f t="shared" si="1"/>
        <v>100000</v>
      </c>
      <c r="I42" s="168">
        <v>24</v>
      </c>
      <c r="J42" s="151"/>
    </row>
    <row r="43" spans="2:14" ht="16.2" customHeight="1" x14ac:dyDescent="0.45">
      <c r="B43" s="493"/>
      <c r="C43" s="501"/>
      <c r="D43" s="151" t="s">
        <v>416</v>
      </c>
      <c r="E43" s="152">
        <v>100000</v>
      </c>
      <c r="F43" s="152">
        <v>1</v>
      </c>
      <c r="G43" s="153" t="s">
        <v>403</v>
      </c>
      <c r="H43" s="154">
        <f t="shared" si="1"/>
        <v>100000</v>
      </c>
      <c r="I43" s="155">
        <v>25</v>
      </c>
      <c r="J43" s="151"/>
    </row>
    <row r="44" spans="2:14" ht="16.2" customHeight="1" x14ac:dyDescent="0.45">
      <c r="B44" s="493"/>
      <c r="C44" s="501"/>
      <c r="D44" s="151"/>
      <c r="E44" s="152"/>
      <c r="F44" s="152"/>
      <c r="G44" s="153"/>
      <c r="H44" s="154">
        <f t="shared" si="1"/>
        <v>0</v>
      </c>
      <c r="I44" s="155"/>
      <c r="J44" s="151"/>
    </row>
    <row r="45" spans="2:14" ht="16.2" customHeight="1" x14ac:dyDescent="0.45">
      <c r="B45" s="493"/>
      <c r="C45" s="501"/>
      <c r="D45" s="151"/>
      <c r="E45" s="152"/>
      <c r="F45" s="152"/>
      <c r="G45" s="153"/>
      <c r="H45" s="154">
        <f t="shared" si="1"/>
        <v>0</v>
      </c>
      <c r="I45" s="155"/>
      <c r="J45" s="151"/>
    </row>
    <row r="46" spans="2:14" ht="16.2" customHeight="1" x14ac:dyDescent="0.45">
      <c r="B46" s="493"/>
      <c r="C46" s="501"/>
      <c r="D46" s="151"/>
      <c r="E46" s="152"/>
      <c r="F46" s="152"/>
      <c r="G46" s="153"/>
      <c r="H46" s="154">
        <f t="shared" si="1"/>
        <v>0</v>
      </c>
      <c r="I46" s="155"/>
      <c r="J46" s="151"/>
    </row>
    <row r="47" spans="2:14" ht="16.2" customHeight="1" x14ac:dyDescent="0.45">
      <c r="B47" s="493"/>
      <c r="C47" s="501"/>
      <c r="D47" s="151"/>
      <c r="E47" s="152"/>
      <c r="F47" s="152"/>
      <c r="G47" s="153"/>
      <c r="H47" s="154">
        <f>E47*F47</f>
        <v>0</v>
      </c>
      <c r="I47" s="155"/>
      <c r="J47" s="151"/>
    </row>
    <row r="48" spans="2:14" ht="16.2" customHeight="1" x14ac:dyDescent="0.45">
      <c r="B48" s="493"/>
      <c r="C48" s="501"/>
      <c r="D48" s="151"/>
      <c r="E48" s="152"/>
      <c r="F48" s="152"/>
      <c r="G48" s="153"/>
      <c r="H48" s="154">
        <f t="shared" si="1"/>
        <v>0</v>
      </c>
      <c r="I48" s="155"/>
      <c r="J48" s="151"/>
    </row>
    <row r="49" spans="2:14" ht="16.2" customHeight="1" x14ac:dyDescent="0.45">
      <c r="B49" s="493"/>
      <c r="C49" s="501"/>
      <c r="D49" s="151"/>
      <c r="E49" s="152"/>
      <c r="F49" s="152"/>
      <c r="G49" s="153"/>
      <c r="H49" s="154">
        <f t="shared" si="1"/>
        <v>0</v>
      </c>
      <c r="I49" s="155"/>
      <c r="J49" s="151"/>
    </row>
    <row r="50" spans="2:14" ht="16.2" customHeight="1" x14ac:dyDescent="0.45">
      <c r="B50" s="493"/>
      <c r="C50" s="501"/>
      <c r="D50" s="151"/>
      <c r="E50" s="152"/>
      <c r="F50" s="152"/>
      <c r="G50" s="153"/>
      <c r="H50" s="154">
        <f t="shared" si="1"/>
        <v>0</v>
      </c>
      <c r="I50" s="155"/>
      <c r="J50" s="151"/>
    </row>
    <row r="51" spans="2:14" ht="16.2" customHeight="1" x14ac:dyDescent="0.45">
      <c r="B51" s="493"/>
      <c r="C51" s="501"/>
      <c r="D51" s="151"/>
      <c r="E51" s="152"/>
      <c r="F51" s="152"/>
      <c r="G51" s="153"/>
      <c r="H51" s="154">
        <f t="shared" si="1"/>
        <v>0</v>
      </c>
      <c r="I51" s="155"/>
      <c r="J51" s="151"/>
    </row>
    <row r="52" spans="2:14" ht="16.2" customHeight="1" x14ac:dyDescent="0.45">
      <c r="B52" s="493"/>
      <c r="C52" s="501"/>
      <c r="D52" s="151"/>
      <c r="E52" s="152"/>
      <c r="F52" s="152"/>
      <c r="G52" s="153"/>
      <c r="H52" s="154">
        <f t="shared" si="1"/>
        <v>0</v>
      </c>
      <c r="I52" s="155"/>
      <c r="J52" s="151"/>
    </row>
    <row r="53" spans="2:14" ht="16.2" customHeight="1" x14ac:dyDescent="0.45">
      <c r="B53" s="493"/>
      <c r="C53" s="501"/>
      <c r="D53" s="151"/>
      <c r="E53" s="152"/>
      <c r="F53" s="152"/>
      <c r="G53" s="153"/>
      <c r="H53" s="154">
        <f t="shared" si="1"/>
        <v>0</v>
      </c>
      <c r="I53" s="155"/>
      <c r="J53" s="151"/>
    </row>
    <row r="54" spans="2:14" ht="16.2" customHeight="1" x14ac:dyDescent="0.45">
      <c r="B54" s="493"/>
      <c r="C54" s="501"/>
      <c r="D54" s="151"/>
      <c r="E54" s="152"/>
      <c r="F54" s="152"/>
      <c r="G54" s="153"/>
      <c r="H54" s="154">
        <f t="shared" si="1"/>
        <v>0</v>
      </c>
      <c r="I54" s="155"/>
      <c r="J54" s="151"/>
    </row>
    <row r="55" spans="2:14" ht="16.2" customHeight="1" thickBot="1" x14ac:dyDescent="0.5">
      <c r="B55" s="493"/>
      <c r="C55" s="502"/>
      <c r="D55" s="156"/>
      <c r="E55" s="157"/>
      <c r="F55" s="157"/>
      <c r="G55" s="158"/>
      <c r="H55" s="154">
        <f>E55*F55</f>
        <v>0</v>
      </c>
      <c r="I55" s="159"/>
      <c r="J55" s="156"/>
    </row>
    <row r="56" spans="2:14" ht="16.2" customHeight="1" thickBot="1" x14ac:dyDescent="0.5">
      <c r="B56" s="493"/>
      <c r="C56" s="60" t="s">
        <v>192</v>
      </c>
      <c r="D56" s="61"/>
      <c r="E56" s="62"/>
      <c r="F56" s="62"/>
      <c r="G56" s="63"/>
      <c r="H56" s="163">
        <f>SUM(H36:H55)</f>
        <v>1500000</v>
      </c>
      <c r="I56" s="64"/>
      <c r="J56" s="65"/>
      <c r="M56" s="19" t="s">
        <v>48</v>
      </c>
      <c r="N56" s="20" t="s">
        <v>123</v>
      </c>
    </row>
    <row r="57" spans="2:14" ht="16.2" customHeight="1" thickBot="1" x14ac:dyDescent="0.5">
      <c r="B57" s="494"/>
      <c r="C57" s="60" t="s">
        <v>193</v>
      </c>
      <c r="D57" s="61"/>
      <c r="E57" s="62"/>
      <c r="F57" s="62"/>
      <c r="G57" s="63"/>
      <c r="H57" s="163">
        <f>SUM(H14,H35,H56)</f>
        <v>4200000</v>
      </c>
      <c r="I57" s="64"/>
      <c r="J57" s="65"/>
      <c r="M57" s="19" t="s">
        <v>48</v>
      </c>
      <c r="N57" s="20" t="s">
        <v>123</v>
      </c>
    </row>
    <row r="58" spans="2:14" ht="16.2" customHeight="1" thickBot="1" x14ac:dyDescent="0.5">
      <c r="B58" s="497" t="s">
        <v>194</v>
      </c>
      <c r="C58" s="498"/>
      <c r="D58" s="66"/>
      <c r="E58" s="67"/>
      <c r="F58" s="67"/>
      <c r="G58" s="68"/>
      <c r="H58" s="169">
        <f>H57*0.1</f>
        <v>420000</v>
      </c>
      <c r="I58" s="69"/>
      <c r="J58" s="70"/>
      <c r="M58" s="19" t="s">
        <v>48</v>
      </c>
      <c r="N58" s="20" t="s">
        <v>123</v>
      </c>
    </row>
    <row r="59" spans="2:14" ht="16.2" customHeight="1" thickBot="1" x14ac:dyDescent="0.5">
      <c r="B59" s="497" t="s">
        <v>195</v>
      </c>
      <c r="C59" s="498"/>
      <c r="D59" s="61"/>
      <c r="E59" s="71"/>
      <c r="F59" s="71"/>
      <c r="G59" s="76"/>
      <c r="H59" s="163">
        <f>H57+H58</f>
        <v>4620000</v>
      </c>
      <c r="I59" s="73"/>
      <c r="J59" s="74"/>
      <c r="M59" s="19" t="s">
        <v>48</v>
      </c>
      <c r="N59" s="20" t="s">
        <v>196</v>
      </c>
    </row>
    <row r="60" spans="2:14" ht="16.2" customHeight="1" x14ac:dyDescent="0.45"/>
    <row r="61" spans="2:14" ht="16.2" customHeight="1" x14ac:dyDescent="0.45">
      <c r="B61" s="8" t="s">
        <v>197</v>
      </c>
      <c r="D61" s="8"/>
      <c r="J61" s="8"/>
      <c r="M61" s="8"/>
    </row>
    <row r="62" spans="2:14" ht="16.2" customHeight="1" x14ac:dyDescent="0.45">
      <c r="B62" s="8" t="s">
        <v>198</v>
      </c>
      <c r="D62" s="8"/>
      <c r="J62" s="8"/>
      <c r="M62" s="8"/>
    </row>
    <row r="63" spans="2:14" ht="16.2" customHeight="1" x14ac:dyDescent="0.45">
      <c r="B63" s="8" t="s">
        <v>199</v>
      </c>
      <c r="D63" s="8"/>
      <c r="J63" s="8"/>
      <c r="M63" s="8"/>
    </row>
    <row r="64" spans="2:14" ht="16.2" customHeight="1" x14ac:dyDescent="0.45">
      <c r="B64" s="8" t="s">
        <v>200</v>
      </c>
      <c r="D64" s="8"/>
      <c r="J64" s="8"/>
      <c r="M64" s="8"/>
    </row>
    <row r="65" ht="16.2" customHeight="1" x14ac:dyDescent="0.45"/>
    <row r="66" ht="16.2" customHeight="1" x14ac:dyDescent="0.45"/>
    <row r="67" ht="16.2" customHeight="1" x14ac:dyDescent="0.45"/>
    <row r="68" ht="16.2" customHeight="1" x14ac:dyDescent="0.45"/>
    <row r="69" ht="16.2" customHeight="1" x14ac:dyDescent="0.45"/>
  </sheetData>
  <sheetProtection formatCells="0"/>
  <mergeCells count="11">
    <mergeCell ref="B59:C59"/>
    <mergeCell ref="A1:B1"/>
    <mergeCell ref="C1:J1"/>
    <mergeCell ref="C4:E4"/>
    <mergeCell ref="B8:C8"/>
    <mergeCell ref="B10:C10"/>
    <mergeCell ref="B11:B57"/>
    <mergeCell ref="C11:C13"/>
    <mergeCell ref="C15:C34"/>
    <mergeCell ref="C36:C55"/>
    <mergeCell ref="B58:C58"/>
  </mergeCells>
  <phoneticPr fontId="21"/>
  <pageMargins left="0.78740157480314965" right="0.78740157480314965" top="0.78740157480314965" bottom="0.59055118110236227" header="0.31496062992125984" footer="0.31496062992125984"/>
  <pageSetup paperSize="9" scale="67" orientation="portrait" r:id="rId1"/>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
  <sheetViews>
    <sheetView topLeftCell="V1" zoomScale="77" zoomScaleNormal="77" workbookViewId="0">
      <selection activeCell="AC1" sqref="AC1"/>
    </sheetView>
  </sheetViews>
  <sheetFormatPr defaultRowHeight="18" x14ac:dyDescent="0.45"/>
  <cols>
    <col min="2" max="2" width="10.19921875" customWidth="1"/>
    <col min="5" max="5" width="10.19921875" customWidth="1"/>
    <col min="8" max="8" width="10.19921875" customWidth="1"/>
    <col min="11" max="11" width="15.8984375" customWidth="1"/>
    <col min="12" max="12" width="19.59765625" customWidth="1"/>
    <col min="13" max="13" width="25.19921875" customWidth="1"/>
    <col min="14" max="14" width="12.09765625" customWidth="1"/>
    <col min="15" max="16" width="10.19921875" customWidth="1"/>
    <col min="17" max="17" width="33.8984375" bestFit="1" customWidth="1"/>
    <col min="18" max="20" width="12.09765625" style="88" customWidth="1"/>
    <col min="21" max="24" width="15.8984375" customWidth="1"/>
    <col min="25" max="25" width="13.59765625" bestFit="1" customWidth="1"/>
    <col min="26" max="27" width="12.09765625" style="88" customWidth="1"/>
    <col min="28" max="28" width="14" style="88" customWidth="1"/>
  </cols>
  <sheetData>
    <row r="1" spans="1:28" ht="54" x14ac:dyDescent="0.45">
      <c r="A1" s="89" t="s">
        <v>253</v>
      </c>
      <c r="B1" s="89" t="s">
        <v>254</v>
      </c>
      <c r="C1" s="89" t="s">
        <v>255</v>
      </c>
      <c r="D1" s="89" t="s">
        <v>256</v>
      </c>
      <c r="E1" s="89" t="s">
        <v>257</v>
      </c>
      <c r="F1" s="89" t="s">
        <v>258</v>
      </c>
      <c r="G1" s="89" t="s">
        <v>259</v>
      </c>
      <c r="H1" s="89" t="s">
        <v>260</v>
      </c>
      <c r="I1" s="89" t="s">
        <v>261</v>
      </c>
      <c r="J1" s="89" t="s">
        <v>262</v>
      </c>
      <c r="K1" s="89" t="s">
        <v>263</v>
      </c>
      <c r="L1" s="89" t="s">
        <v>332</v>
      </c>
      <c r="M1" s="89" t="s">
        <v>264</v>
      </c>
      <c r="N1" s="89" t="s">
        <v>333</v>
      </c>
      <c r="O1" s="89" t="s">
        <v>334</v>
      </c>
      <c r="P1" s="89" t="s">
        <v>335</v>
      </c>
      <c r="Q1" s="89" t="s">
        <v>336</v>
      </c>
      <c r="R1" s="170" t="s">
        <v>337</v>
      </c>
      <c r="S1" s="170" t="s">
        <v>343</v>
      </c>
      <c r="T1" s="170" t="s">
        <v>344</v>
      </c>
      <c r="U1" s="89" t="s">
        <v>338</v>
      </c>
      <c r="V1" s="89" t="s">
        <v>345</v>
      </c>
      <c r="W1" s="89" t="s">
        <v>347</v>
      </c>
      <c r="X1" s="89" t="s">
        <v>346</v>
      </c>
      <c r="Y1" s="170" t="s">
        <v>340</v>
      </c>
      <c r="Z1" s="170" t="s">
        <v>341</v>
      </c>
      <c r="AA1" s="170" t="s">
        <v>339</v>
      </c>
      <c r="AB1"/>
    </row>
    <row r="2" spans="1:28" ht="72" x14ac:dyDescent="0.45">
      <c r="A2" s="89" t="s">
        <v>342</v>
      </c>
      <c r="B2" s="89" t="s">
        <v>342</v>
      </c>
      <c r="C2" s="89" t="s">
        <v>342</v>
      </c>
      <c r="D2" s="89" t="s">
        <v>342</v>
      </c>
      <c r="E2" s="89" t="s">
        <v>342</v>
      </c>
      <c r="F2" s="89" t="str">
        <f>様式3!O8</f>
        <v>医療法人　いばエネ病院</v>
      </c>
      <c r="G2" s="89" t="str">
        <f>+様式3!O7</f>
        <v>茨城県水戸市●●●―●●●</v>
      </c>
      <c r="H2" s="89" t="str">
        <f>+様式3!O9</f>
        <v>院長</v>
      </c>
      <c r="I2" s="89" t="str">
        <f>+様式3!S9</f>
        <v>茨城　一郎</v>
      </c>
      <c r="J2" s="89" t="str">
        <f>+様式3!O11</f>
        <v>-</v>
      </c>
      <c r="K2" s="89" t="str">
        <f>+様式3!O12</f>
        <v>-</v>
      </c>
      <c r="L2" s="89" t="str">
        <f>+様式3!O13</f>
        <v>-</v>
      </c>
      <c r="M2" s="89" t="str">
        <f>+様式3!S13</f>
        <v>-</v>
      </c>
      <c r="N2" s="171" t="str">
        <f>"2024"&amp;"/"&amp;様式3!E19&amp;"/"&amp;様式3!G19</f>
        <v>2024/○/○</v>
      </c>
      <c r="O2" s="89" t="str">
        <f>様式3!L19</f>
        <v>○○○</v>
      </c>
      <c r="P2" s="89">
        <f>+様式3!R20</f>
        <v>0</v>
      </c>
      <c r="Q2" s="171" t="str">
        <f>"2024"&amp;"/"&amp;様式3!P38&amp;"/"&amp;様式3!S38</f>
        <v>2024/○/○</v>
      </c>
      <c r="R2" s="170">
        <f>参考様式!C15</f>
        <v>13516000</v>
      </c>
      <c r="S2" s="170">
        <f>+参考様式!R20</f>
        <v>114</v>
      </c>
      <c r="T2" s="170">
        <f>+参考様式!I20</f>
        <v>115</v>
      </c>
      <c r="U2" s="89">
        <f>+参考様式!I21</f>
        <v>1</v>
      </c>
      <c r="V2" s="89">
        <f>+参考様式!R22</f>
        <v>16.399999999999999</v>
      </c>
      <c r="W2" s="89">
        <f>+参考様式!I22</f>
        <v>16.399999999999999</v>
      </c>
      <c r="X2" s="89">
        <f>+参考様式!I23</f>
        <v>0</v>
      </c>
      <c r="Y2" s="170">
        <f>+参考様式!R24</f>
        <v>28280000</v>
      </c>
      <c r="Z2" s="170">
        <f>+参考様式!I24</f>
        <v>28380000</v>
      </c>
      <c r="AA2" s="170">
        <f>+参考様式!I25</f>
        <v>100000</v>
      </c>
      <c r="AB2"/>
    </row>
  </sheetData>
  <phoneticPr fontId="2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31"/>
  <sheetViews>
    <sheetView showGridLines="0" view="pageBreakPreview" zoomScale="70" zoomScaleNormal="100" zoomScaleSheetLayoutView="70" workbookViewId="0">
      <selection activeCell="O5" sqref="O5:Z7"/>
    </sheetView>
  </sheetViews>
  <sheetFormatPr defaultColWidth="3" defaultRowHeight="18" customHeight="1" x14ac:dyDescent="0.45"/>
  <cols>
    <col min="1" max="16384" width="3" style="3"/>
  </cols>
  <sheetData>
    <row r="1" spans="1:26" ht="18" customHeight="1" x14ac:dyDescent="0.45">
      <c r="A1" s="3" t="s">
        <v>303</v>
      </c>
    </row>
    <row r="2" spans="1:26" ht="18" customHeight="1" x14ac:dyDescent="0.45">
      <c r="A2" s="236"/>
      <c r="B2" s="237"/>
      <c r="T2" s="142" t="s">
        <v>7</v>
      </c>
      <c r="U2" s="180">
        <v>6</v>
      </c>
      <c r="V2" s="142" t="s">
        <v>9</v>
      </c>
      <c r="W2" s="180" t="s">
        <v>360</v>
      </c>
      <c r="X2" s="142" t="s">
        <v>6</v>
      </c>
      <c r="Y2" s="180" t="s">
        <v>360</v>
      </c>
      <c r="Z2" s="142" t="s">
        <v>5</v>
      </c>
    </row>
    <row r="3" spans="1:26" ht="18" customHeight="1" x14ac:dyDescent="0.45">
      <c r="A3" s="143" t="s">
        <v>0</v>
      </c>
    </row>
    <row r="4" spans="1:26" ht="18" customHeight="1" x14ac:dyDescent="0.45">
      <c r="A4" s="1"/>
    </row>
    <row r="5" spans="1:26" ht="18" customHeight="1" x14ac:dyDescent="0.45">
      <c r="A5" s="218" t="s">
        <v>296</v>
      </c>
      <c r="B5" s="218"/>
      <c r="C5" s="218"/>
      <c r="D5" s="218"/>
      <c r="E5" s="218"/>
      <c r="F5" s="218"/>
      <c r="G5" s="218"/>
      <c r="H5" s="218"/>
      <c r="I5" s="218"/>
      <c r="J5" s="3" t="s">
        <v>3</v>
      </c>
      <c r="O5" s="241" t="s">
        <v>361</v>
      </c>
      <c r="P5" s="241"/>
      <c r="Q5" s="241"/>
      <c r="R5" s="241"/>
      <c r="S5" s="241"/>
      <c r="T5" s="241"/>
      <c r="U5" s="241"/>
      <c r="V5" s="241"/>
      <c r="W5" s="241"/>
      <c r="X5" s="241"/>
      <c r="Y5" s="241"/>
      <c r="Z5" s="241"/>
    </row>
    <row r="6" spans="1:26" ht="18" customHeight="1" x14ac:dyDescent="0.45">
      <c r="A6" s="4" t="s">
        <v>1</v>
      </c>
      <c r="J6" s="3" t="s">
        <v>2</v>
      </c>
      <c r="O6" s="241" t="s">
        <v>419</v>
      </c>
      <c r="P6" s="241"/>
      <c r="Q6" s="241"/>
      <c r="R6" s="241"/>
      <c r="S6" s="241"/>
      <c r="T6" s="241"/>
      <c r="U6" s="241"/>
      <c r="V6" s="241"/>
      <c r="W6" s="241"/>
      <c r="X6" s="241"/>
      <c r="Y6" s="241"/>
      <c r="Z6" s="241"/>
    </row>
    <row r="7" spans="1:26" ht="18" customHeight="1" x14ac:dyDescent="0.45">
      <c r="A7" s="4"/>
      <c r="B7" s="242" t="s">
        <v>225</v>
      </c>
      <c r="C7" s="242"/>
      <c r="D7" s="242"/>
      <c r="E7" s="242"/>
      <c r="F7" s="242"/>
      <c r="G7" s="242"/>
      <c r="H7" s="242"/>
      <c r="I7" s="242"/>
      <c r="J7" s="242"/>
      <c r="K7" s="242"/>
      <c r="L7" s="242"/>
      <c r="M7" s="242"/>
      <c r="O7" s="222" t="s">
        <v>420</v>
      </c>
      <c r="P7" s="222"/>
      <c r="Q7" s="222"/>
      <c r="R7" s="222"/>
      <c r="S7" s="241" t="s">
        <v>421</v>
      </c>
      <c r="T7" s="241"/>
      <c r="U7" s="241"/>
      <c r="V7" s="241"/>
      <c r="W7" s="241"/>
      <c r="X7" s="241"/>
      <c r="Y7" s="241"/>
      <c r="Z7" s="241"/>
    </row>
    <row r="8" spans="1:26" ht="18" customHeight="1" x14ac:dyDescent="0.45">
      <c r="A8" s="2"/>
      <c r="O8" s="181"/>
      <c r="P8" s="181"/>
      <c r="Q8" s="181"/>
      <c r="R8" s="181"/>
      <c r="S8" s="181"/>
      <c r="T8" s="181"/>
      <c r="U8" s="181"/>
      <c r="V8" s="181"/>
      <c r="W8" s="181"/>
      <c r="X8" s="181"/>
      <c r="Y8" s="181"/>
      <c r="Z8" s="181"/>
    </row>
    <row r="9" spans="1:26" ht="18" customHeight="1" x14ac:dyDescent="0.45">
      <c r="A9" s="218" t="s">
        <v>4</v>
      </c>
      <c r="B9" s="218"/>
      <c r="C9" s="218"/>
      <c r="D9" s="218"/>
      <c r="E9" s="218"/>
      <c r="F9" s="218"/>
      <c r="G9" s="218"/>
      <c r="H9" s="218"/>
      <c r="I9" s="218"/>
      <c r="J9" s="3" t="s">
        <v>3</v>
      </c>
      <c r="O9" s="240" t="s">
        <v>10</v>
      </c>
      <c r="P9" s="240"/>
      <c r="Q9" s="240"/>
      <c r="R9" s="240"/>
      <c r="S9" s="240"/>
      <c r="T9" s="240"/>
      <c r="U9" s="240"/>
      <c r="V9" s="240"/>
      <c r="W9" s="240"/>
      <c r="X9" s="240"/>
      <c r="Y9" s="240"/>
      <c r="Z9" s="240"/>
    </row>
    <row r="10" spans="1:26" ht="18" customHeight="1" x14ac:dyDescent="0.45">
      <c r="A10" s="4"/>
      <c r="J10" s="3" t="s">
        <v>2</v>
      </c>
      <c r="O10" s="240" t="s">
        <v>10</v>
      </c>
      <c r="P10" s="240"/>
      <c r="Q10" s="240"/>
      <c r="R10" s="240"/>
      <c r="S10" s="240"/>
      <c r="T10" s="240"/>
      <c r="U10" s="240"/>
      <c r="V10" s="240"/>
      <c r="W10" s="240"/>
      <c r="X10" s="240"/>
      <c r="Y10" s="240"/>
      <c r="Z10" s="240"/>
    </row>
    <row r="11" spans="1:26" ht="18" customHeight="1" x14ac:dyDescent="0.45">
      <c r="A11" s="1"/>
      <c r="B11" s="242" t="s">
        <v>225</v>
      </c>
      <c r="C11" s="242"/>
      <c r="D11" s="242"/>
      <c r="E11" s="242"/>
      <c r="F11" s="242"/>
      <c r="G11" s="242"/>
      <c r="H11" s="242"/>
      <c r="I11" s="242"/>
      <c r="J11" s="242"/>
      <c r="K11" s="242"/>
      <c r="L11" s="242"/>
      <c r="M11" s="242"/>
      <c r="O11" s="241" t="s">
        <v>10</v>
      </c>
      <c r="P11" s="241"/>
      <c r="Q11" s="241"/>
      <c r="R11" s="241"/>
      <c r="S11" s="194" t="s">
        <v>10</v>
      </c>
      <c r="T11" s="194"/>
      <c r="U11" s="194"/>
      <c r="V11" s="194"/>
      <c r="W11" s="194"/>
      <c r="X11" s="194"/>
      <c r="Y11" s="194"/>
      <c r="Z11" s="194"/>
    </row>
    <row r="12" spans="1:26" ht="18" customHeight="1" x14ac:dyDescent="0.45">
      <c r="A12" s="1"/>
    </row>
    <row r="13" spans="1:26" ht="18" customHeight="1" x14ac:dyDescent="0.45">
      <c r="A13" s="231" t="s">
        <v>315</v>
      </c>
      <c r="B13" s="231"/>
      <c r="C13" s="231"/>
      <c r="D13" s="231"/>
      <c r="E13" s="231"/>
      <c r="F13" s="231"/>
      <c r="G13" s="231"/>
      <c r="H13" s="231"/>
      <c r="I13" s="231"/>
      <c r="J13" s="231"/>
      <c r="K13" s="231"/>
      <c r="L13" s="231"/>
      <c r="M13" s="231"/>
      <c r="N13" s="231"/>
      <c r="O13" s="231"/>
      <c r="P13" s="231"/>
      <c r="Q13" s="231"/>
      <c r="R13" s="231"/>
      <c r="S13" s="231"/>
      <c r="T13" s="231"/>
      <c r="U13" s="231"/>
      <c r="V13" s="231"/>
      <c r="W13" s="231"/>
      <c r="X13" s="231"/>
      <c r="Y13" s="231"/>
      <c r="Z13" s="231"/>
    </row>
    <row r="14" spans="1:26" ht="18" customHeight="1" x14ac:dyDescent="0.45">
      <c r="A14" s="3" t="s">
        <v>319</v>
      </c>
    </row>
    <row r="15" spans="1:26" ht="18" customHeight="1" x14ac:dyDescent="0.45">
      <c r="B15" s="146"/>
      <c r="C15" s="251">
        <v>13516000</v>
      </c>
      <c r="D15" s="252"/>
      <c r="E15" s="252"/>
      <c r="F15" s="252"/>
      <c r="G15" s="252"/>
      <c r="H15" s="253"/>
      <c r="I15" s="3" t="s">
        <v>320</v>
      </c>
      <c r="K15" s="145"/>
      <c r="L15" s="145"/>
      <c r="M15" s="145"/>
      <c r="N15" s="145"/>
      <c r="O15" s="145"/>
      <c r="P15" s="80"/>
      <c r="Q15" s="80"/>
    </row>
    <row r="17" spans="1:29" ht="18" customHeight="1" x14ac:dyDescent="0.45">
      <c r="A17" s="3" t="s">
        <v>316</v>
      </c>
    </row>
    <row r="18" spans="1:29" ht="18" customHeight="1" x14ac:dyDescent="0.45">
      <c r="A18" s="254" t="s">
        <v>304</v>
      </c>
      <c r="B18" s="255"/>
      <c r="C18" s="255"/>
      <c r="D18" s="255"/>
      <c r="E18" s="255"/>
      <c r="F18" s="255"/>
      <c r="G18" s="255"/>
      <c r="H18" s="256"/>
      <c r="I18" s="271" t="s">
        <v>300</v>
      </c>
      <c r="J18" s="271"/>
      <c r="K18" s="271"/>
      <c r="L18" s="271"/>
      <c r="M18" s="271"/>
      <c r="N18" s="271"/>
      <c r="O18" s="271"/>
      <c r="P18" s="271"/>
      <c r="Q18" s="271"/>
      <c r="R18" s="271" t="s">
        <v>305</v>
      </c>
      <c r="S18" s="271"/>
      <c r="T18" s="271"/>
      <c r="U18" s="271"/>
      <c r="V18" s="271"/>
      <c r="W18" s="271"/>
      <c r="X18" s="271"/>
      <c r="Y18" s="271"/>
      <c r="Z18" s="271"/>
    </row>
    <row r="19" spans="1:29" ht="108" customHeight="1" x14ac:dyDescent="0.45">
      <c r="A19" s="249" t="s">
        <v>368</v>
      </c>
      <c r="B19" s="250"/>
      <c r="C19" s="261" t="s">
        <v>302</v>
      </c>
      <c r="D19" s="261"/>
      <c r="E19" s="261"/>
      <c r="F19" s="261"/>
      <c r="G19" s="261"/>
      <c r="H19" s="261"/>
      <c r="I19" s="272" t="s">
        <v>366</v>
      </c>
      <c r="J19" s="272"/>
      <c r="K19" s="272"/>
      <c r="L19" s="272"/>
      <c r="M19" s="272"/>
      <c r="N19" s="272"/>
      <c r="O19" s="272"/>
      <c r="P19" s="272"/>
      <c r="Q19" s="272"/>
      <c r="R19" s="272" t="s">
        <v>367</v>
      </c>
      <c r="S19" s="272"/>
      <c r="T19" s="272"/>
      <c r="U19" s="272"/>
      <c r="V19" s="272"/>
      <c r="W19" s="272"/>
      <c r="X19" s="272"/>
      <c r="Y19" s="272"/>
      <c r="Z19" s="272"/>
    </row>
    <row r="20" spans="1:29" ht="18" customHeight="1" x14ac:dyDescent="0.45">
      <c r="A20" s="291" t="s">
        <v>368</v>
      </c>
      <c r="B20" s="292"/>
      <c r="C20" s="257" t="s">
        <v>45</v>
      </c>
      <c r="D20" s="258"/>
      <c r="E20" s="258"/>
      <c r="F20" s="258"/>
      <c r="G20" s="258"/>
      <c r="H20" s="259"/>
      <c r="I20" s="283">
        <f>添付2!G3</f>
        <v>115</v>
      </c>
      <c r="J20" s="284"/>
      <c r="K20" s="284"/>
      <c r="L20" s="284"/>
      <c r="M20" s="284"/>
      <c r="N20" s="284"/>
      <c r="O20" s="284"/>
      <c r="P20" s="302" t="s">
        <v>44</v>
      </c>
      <c r="Q20" s="303"/>
      <c r="R20" s="300">
        <v>114</v>
      </c>
      <c r="S20" s="301"/>
      <c r="T20" s="301"/>
      <c r="U20" s="301"/>
      <c r="V20" s="301"/>
      <c r="W20" s="301"/>
      <c r="X20" s="301"/>
      <c r="Y20" s="302" t="s">
        <v>44</v>
      </c>
      <c r="Z20" s="303"/>
      <c r="AB20" s="3" t="s">
        <v>48</v>
      </c>
      <c r="AC20" s="3" t="s">
        <v>313</v>
      </c>
    </row>
    <row r="21" spans="1:29" ht="18" customHeight="1" x14ac:dyDescent="0.45">
      <c r="A21" s="293"/>
      <c r="B21" s="294"/>
      <c r="C21" s="280" t="s">
        <v>307</v>
      </c>
      <c r="D21" s="281"/>
      <c r="E21" s="281"/>
      <c r="F21" s="281"/>
      <c r="G21" s="281"/>
      <c r="H21" s="282"/>
      <c r="I21" s="285">
        <f>I20-R20</f>
        <v>1</v>
      </c>
      <c r="J21" s="286"/>
      <c r="K21" s="286"/>
      <c r="L21" s="286"/>
      <c r="M21" s="286"/>
      <c r="N21" s="286"/>
      <c r="O21" s="286"/>
      <c r="P21" s="308" t="s">
        <v>44</v>
      </c>
      <c r="Q21" s="309"/>
      <c r="R21" s="313"/>
      <c r="S21" s="314"/>
      <c r="T21" s="314"/>
      <c r="U21" s="314"/>
      <c r="V21" s="314"/>
      <c r="W21" s="314"/>
      <c r="X21" s="314"/>
      <c r="Y21" s="314"/>
      <c r="Z21" s="315"/>
      <c r="AB21" s="3" t="s">
        <v>48</v>
      </c>
      <c r="AC21" s="3" t="s">
        <v>313</v>
      </c>
    </row>
    <row r="22" spans="1:29" ht="18" customHeight="1" x14ac:dyDescent="0.45">
      <c r="A22" s="291" t="s">
        <v>46</v>
      </c>
      <c r="B22" s="292"/>
      <c r="C22" s="257" t="s">
        <v>317</v>
      </c>
      <c r="D22" s="258"/>
      <c r="E22" s="258"/>
      <c r="F22" s="258"/>
      <c r="G22" s="258"/>
      <c r="H22" s="259"/>
      <c r="I22" s="287">
        <f>添付2!G21</f>
        <v>16.399999999999999</v>
      </c>
      <c r="J22" s="288"/>
      <c r="K22" s="288"/>
      <c r="L22" s="288"/>
      <c r="M22" s="288"/>
      <c r="N22" s="288"/>
      <c r="O22" s="288"/>
      <c r="P22" s="302" t="s">
        <v>43</v>
      </c>
      <c r="Q22" s="303"/>
      <c r="R22" s="304">
        <v>16.399999999999999</v>
      </c>
      <c r="S22" s="305"/>
      <c r="T22" s="305"/>
      <c r="U22" s="305"/>
      <c r="V22" s="305"/>
      <c r="W22" s="305"/>
      <c r="X22" s="305"/>
      <c r="Y22" s="269" t="s">
        <v>43</v>
      </c>
      <c r="Z22" s="270"/>
      <c r="AB22" s="3" t="s">
        <v>48</v>
      </c>
      <c r="AC22" s="3" t="s">
        <v>313</v>
      </c>
    </row>
    <row r="23" spans="1:29" ht="18" customHeight="1" x14ac:dyDescent="0.45">
      <c r="A23" s="293"/>
      <c r="B23" s="294"/>
      <c r="C23" s="280" t="s">
        <v>307</v>
      </c>
      <c r="D23" s="281"/>
      <c r="E23" s="281"/>
      <c r="F23" s="281"/>
      <c r="G23" s="281"/>
      <c r="H23" s="282"/>
      <c r="I23" s="289">
        <f>I22-R22</f>
        <v>0</v>
      </c>
      <c r="J23" s="290"/>
      <c r="K23" s="290"/>
      <c r="L23" s="290"/>
      <c r="M23" s="290"/>
      <c r="N23" s="290"/>
      <c r="O23" s="290"/>
      <c r="P23" s="298" t="s">
        <v>43</v>
      </c>
      <c r="Q23" s="299"/>
      <c r="R23" s="310"/>
      <c r="S23" s="311"/>
      <c r="T23" s="311"/>
      <c r="U23" s="311"/>
      <c r="V23" s="311"/>
      <c r="W23" s="311"/>
      <c r="X23" s="311"/>
      <c r="Y23" s="311"/>
      <c r="Z23" s="312"/>
      <c r="AB23" s="3" t="s">
        <v>48</v>
      </c>
      <c r="AC23" s="3" t="s">
        <v>313</v>
      </c>
    </row>
    <row r="24" spans="1:29" ht="18" customHeight="1" x14ac:dyDescent="0.45">
      <c r="A24" s="291" t="s">
        <v>368</v>
      </c>
      <c r="B24" s="292"/>
      <c r="C24" s="262" t="s">
        <v>301</v>
      </c>
      <c r="D24" s="263"/>
      <c r="E24" s="263"/>
      <c r="F24" s="263"/>
      <c r="G24" s="263"/>
      <c r="H24" s="264"/>
      <c r="I24" s="322">
        <f>I26+I28</f>
        <v>28380000</v>
      </c>
      <c r="J24" s="323"/>
      <c r="K24" s="323"/>
      <c r="L24" s="323"/>
      <c r="M24" s="323"/>
      <c r="N24" s="323"/>
      <c r="O24" s="323"/>
      <c r="P24" s="263" t="s">
        <v>8</v>
      </c>
      <c r="Q24" s="264"/>
      <c r="R24" s="324">
        <v>28280000</v>
      </c>
      <c r="S24" s="325"/>
      <c r="T24" s="325"/>
      <c r="U24" s="325"/>
      <c r="V24" s="325"/>
      <c r="W24" s="325"/>
      <c r="X24" s="325"/>
      <c r="Y24" s="269" t="s">
        <v>8</v>
      </c>
      <c r="Z24" s="270"/>
      <c r="AB24" s="3" t="s">
        <v>48</v>
      </c>
      <c r="AC24" s="3" t="s">
        <v>314</v>
      </c>
    </row>
    <row r="25" spans="1:29" ht="18" customHeight="1" x14ac:dyDescent="0.45">
      <c r="A25" s="293"/>
      <c r="B25" s="294"/>
      <c r="C25" s="295" t="s">
        <v>311</v>
      </c>
      <c r="D25" s="296"/>
      <c r="E25" s="296"/>
      <c r="F25" s="296"/>
      <c r="G25" s="296"/>
      <c r="H25" s="297"/>
      <c r="I25" s="283">
        <f>I24-R24</f>
        <v>100000</v>
      </c>
      <c r="J25" s="284"/>
      <c r="K25" s="284"/>
      <c r="L25" s="284"/>
      <c r="M25" s="284"/>
      <c r="N25" s="284"/>
      <c r="O25" s="284"/>
      <c r="P25" s="296" t="s">
        <v>310</v>
      </c>
      <c r="Q25" s="297"/>
      <c r="R25" s="319"/>
      <c r="S25" s="320"/>
      <c r="T25" s="320"/>
      <c r="U25" s="320"/>
      <c r="V25" s="320"/>
      <c r="W25" s="320"/>
      <c r="X25" s="320"/>
      <c r="Y25" s="320"/>
      <c r="Z25" s="321"/>
      <c r="AB25" s="3" t="s">
        <v>48</v>
      </c>
      <c r="AC25" s="3" t="s">
        <v>314</v>
      </c>
    </row>
    <row r="26" spans="1:29" ht="18" customHeight="1" x14ac:dyDescent="0.45">
      <c r="A26" s="243"/>
      <c r="B26" s="244"/>
      <c r="C26" s="295" t="s">
        <v>308</v>
      </c>
      <c r="D26" s="296"/>
      <c r="E26" s="296"/>
      <c r="F26" s="296"/>
      <c r="G26" s="296"/>
      <c r="H26" s="297"/>
      <c r="I26" s="283">
        <f>'添付5（太陽光）'!H57</f>
        <v>24180000</v>
      </c>
      <c r="J26" s="284"/>
      <c r="K26" s="284"/>
      <c r="L26" s="284"/>
      <c r="M26" s="284"/>
      <c r="N26" s="284"/>
      <c r="O26" s="284"/>
      <c r="P26" s="296" t="s">
        <v>310</v>
      </c>
      <c r="Q26" s="297"/>
      <c r="R26" s="306">
        <v>24080000</v>
      </c>
      <c r="S26" s="307"/>
      <c r="T26" s="307"/>
      <c r="U26" s="307"/>
      <c r="V26" s="307"/>
      <c r="W26" s="307"/>
      <c r="X26" s="307"/>
      <c r="Y26" s="298" t="s">
        <v>310</v>
      </c>
      <c r="Z26" s="299"/>
      <c r="AB26" s="3" t="s">
        <v>48</v>
      </c>
      <c r="AC26" s="3" t="s">
        <v>314</v>
      </c>
    </row>
    <row r="27" spans="1:29" ht="18" customHeight="1" x14ac:dyDescent="0.45">
      <c r="A27" s="245"/>
      <c r="B27" s="246"/>
      <c r="C27" s="295" t="s">
        <v>311</v>
      </c>
      <c r="D27" s="296"/>
      <c r="E27" s="296"/>
      <c r="F27" s="296"/>
      <c r="G27" s="296"/>
      <c r="H27" s="297"/>
      <c r="I27" s="283">
        <f>I26-R26</f>
        <v>100000</v>
      </c>
      <c r="J27" s="284"/>
      <c r="K27" s="284"/>
      <c r="L27" s="284"/>
      <c r="M27" s="284"/>
      <c r="N27" s="284"/>
      <c r="O27" s="284"/>
      <c r="P27" s="296" t="s">
        <v>310</v>
      </c>
      <c r="Q27" s="297"/>
      <c r="R27" s="319"/>
      <c r="S27" s="320"/>
      <c r="T27" s="320"/>
      <c r="U27" s="320"/>
      <c r="V27" s="320"/>
      <c r="W27" s="320"/>
      <c r="X27" s="320"/>
      <c r="Y27" s="320"/>
      <c r="Z27" s="321"/>
      <c r="AB27" s="3" t="s">
        <v>48</v>
      </c>
      <c r="AC27" s="3" t="s">
        <v>314</v>
      </c>
    </row>
    <row r="28" spans="1:29" ht="18" customHeight="1" x14ac:dyDescent="0.45">
      <c r="A28" s="245"/>
      <c r="B28" s="246"/>
      <c r="C28" s="295" t="s">
        <v>309</v>
      </c>
      <c r="D28" s="296"/>
      <c r="E28" s="296"/>
      <c r="F28" s="296"/>
      <c r="G28" s="296"/>
      <c r="H28" s="297"/>
      <c r="I28" s="283">
        <f>'添付5（蓄電池）'!H57</f>
        <v>4200000</v>
      </c>
      <c r="J28" s="284"/>
      <c r="K28" s="284"/>
      <c r="L28" s="284"/>
      <c r="M28" s="284"/>
      <c r="N28" s="284"/>
      <c r="O28" s="284"/>
      <c r="P28" s="296" t="s">
        <v>310</v>
      </c>
      <c r="Q28" s="297"/>
      <c r="R28" s="300">
        <v>4200000</v>
      </c>
      <c r="S28" s="301"/>
      <c r="T28" s="301"/>
      <c r="U28" s="301"/>
      <c r="V28" s="301"/>
      <c r="W28" s="301"/>
      <c r="X28" s="301"/>
      <c r="Y28" s="302" t="s">
        <v>310</v>
      </c>
      <c r="Z28" s="303"/>
      <c r="AB28" s="3" t="s">
        <v>48</v>
      </c>
      <c r="AC28" s="3" t="s">
        <v>314</v>
      </c>
    </row>
    <row r="29" spans="1:29" ht="18" customHeight="1" x14ac:dyDescent="0.45">
      <c r="A29" s="247"/>
      <c r="B29" s="248"/>
      <c r="C29" s="295" t="s">
        <v>311</v>
      </c>
      <c r="D29" s="296"/>
      <c r="E29" s="296"/>
      <c r="F29" s="296"/>
      <c r="G29" s="296"/>
      <c r="H29" s="297"/>
      <c r="I29" s="283">
        <f>I28-R28</f>
        <v>0</v>
      </c>
      <c r="J29" s="284"/>
      <c r="K29" s="284"/>
      <c r="L29" s="284"/>
      <c r="M29" s="284"/>
      <c r="N29" s="284"/>
      <c r="O29" s="284"/>
      <c r="P29" s="296" t="s">
        <v>310</v>
      </c>
      <c r="Q29" s="297"/>
      <c r="R29" s="316"/>
      <c r="S29" s="317"/>
      <c r="T29" s="317"/>
      <c r="U29" s="317"/>
      <c r="V29" s="317"/>
      <c r="W29" s="317"/>
      <c r="X29" s="317"/>
      <c r="Y29" s="317"/>
      <c r="Z29" s="318"/>
      <c r="AB29" s="3" t="s">
        <v>48</v>
      </c>
      <c r="AC29" s="3" t="s">
        <v>314</v>
      </c>
    </row>
    <row r="30" spans="1:29" ht="36" customHeight="1" x14ac:dyDescent="0.45">
      <c r="A30" s="260" t="s">
        <v>368</v>
      </c>
      <c r="B30" s="260"/>
      <c r="C30" s="265" t="s">
        <v>306</v>
      </c>
      <c r="D30" s="266"/>
      <c r="E30" s="266"/>
      <c r="F30" s="266"/>
      <c r="G30" s="266"/>
      <c r="H30" s="267"/>
      <c r="I30" s="273">
        <f>MIN(C15,'添付5（太陽光）'!D3+'添付5（蓄電池）'!D3)</f>
        <v>13320000</v>
      </c>
      <c r="J30" s="274"/>
      <c r="K30" s="274"/>
      <c r="L30" s="274"/>
      <c r="M30" s="274"/>
      <c r="N30" s="274"/>
      <c r="O30" s="274"/>
      <c r="P30" s="277" t="s">
        <v>8</v>
      </c>
      <c r="Q30" s="278"/>
      <c r="R30" s="275">
        <v>13516000</v>
      </c>
      <c r="S30" s="276"/>
      <c r="T30" s="276"/>
      <c r="U30" s="276"/>
      <c r="V30" s="276"/>
      <c r="W30" s="276"/>
      <c r="X30" s="276"/>
      <c r="Y30" s="277" t="s">
        <v>8</v>
      </c>
      <c r="Z30" s="278"/>
      <c r="AB30" s="3" t="s">
        <v>48</v>
      </c>
      <c r="AC30" s="3" t="s">
        <v>318</v>
      </c>
    </row>
    <row r="31" spans="1:29" ht="54" customHeight="1" x14ac:dyDescent="0.45">
      <c r="A31" s="260" t="s">
        <v>46</v>
      </c>
      <c r="B31" s="260"/>
      <c r="C31" s="268" t="s">
        <v>312</v>
      </c>
      <c r="D31" s="261"/>
      <c r="E31" s="261"/>
      <c r="F31" s="261"/>
      <c r="G31" s="261"/>
      <c r="H31" s="261"/>
      <c r="I31" s="279"/>
      <c r="J31" s="279"/>
      <c r="K31" s="279"/>
      <c r="L31" s="279"/>
      <c r="M31" s="279"/>
      <c r="N31" s="279"/>
      <c r="O31" s="279"/>
      <c r="P31" s="279"/>
      <c r="Q31" s="279"/>
      <c r="R31" s="279"/>
      <c r="S31" s="279"/>
      <c r="T31" s="279"/>
      <c r="U31" s="279"/>
      <c r="V31" s="279"/>
      <c r="W31" s="279"/>
      <c r="X31" s="279"/>
      <c r="Y31" s="279"/>
      <c r="Z31" s="279"/>
    </row>
  </sheetData>
  <dataConsolidate/>
  <mergeCells count="81">
    <mergeCell ref="R29:Z29"/>
    <mergeCell ref="I29:O29"/>
    <mergeCell ref="A24:B25"/>
    <mergeCell ref="P27:Q27"/>
    <mergeCell ref="C29:H29"/>
    <mergeCell ref="P29:Q29"/>
    <mergeCell ref="R25:Z25"/>
    <mergeCell ref="R27:Z27"/>
    <mergeCell ref="C28:H28"/>
    <mergeCell ref="C26:H26"/>
    <mergeCell ref="I27:O27"/>
    <mergeCell ref="I24:O24"/>
    <mergeCell ref="P24:Q24"/>
    <mergeCell ref="R24:X24"/>
    <mergeCell ref="Y20:Z20"/>
    <mergeCell ref="P20:Q20"/>
    <mergeCell ref="P21:Q21"/>
    <mergeCell ref="P22:Q22"/>
    <mergeCell ref="P23:Q23"/>
    <mergeCell ref="Y22:Z22"/>
    <mergeCell ref="R23:Z23"/>
    <mergeCell ref="R21:Z21"/>
    <mergeCell ref="A20:B21"/>
    <mergeCell ref="A22:B23"/>
    <mergeCell ref="C27:H27"/>
    <mergeCell ref="Y26:Z26"/>
    <mergeCell ref="R28:X28"/>
    <mergeCell ref="Y28:Z28"/>
    <mergeCell ref="I25:O25"/>
    <mergeCell ref="P25:Q25"/>
    <mergeCell ref="C25:H25"/>
    <mergeCell ref="R20:X20"/>
    <mergeCell ref="R22:X22"/>
    <mergeCell ref="I26:O26"/>
    <mergeCell ref="I28:O28"/>
    <mergeCell ref="P26:Q26"/>
    <mergeCell ref="P28:Q28"/>
    <mergeCell ref="R26:X26"/>
    <mergeCell ref="C21:H21"/>
    <mergeCell ref="C23:H23"/>
    <mergeCell ref="I20:O20"/>
    <mergeCell ref="I21:O21"/>
    <mergeCell ref="I22:O22"/>
    <mergeCell ref="I23:O23"/>
    <mergeCell ref="R30:X30"/>
    <mergeCell ref="P30:Q30"/>
    <mergeCell ref="Y30:Z30"/>
    <mergeCell ref="I31:Q31"/>
    <mergeCell ref="R31:Z31"/>
    <mergeCell ref="A13:Z13"/>
    <mergeCell ref="A18:H18"/>
    <mergeCell ref="C22:H22"/>
    <mergeCell ref="A30:B30"/>
    <mergeCell ref="A31:B31"/>
    <mergeCell ref="C19:H19"/>
    <mergeCell ref="C20:H20"/>
    <mergeCell ref="C24:H24"/>
    <mergeCell ref="C30:H30"/>
    <mergeCell ref="C31:H31"/>
    <mergeCell ref="Y24:Z24"/>
    <mergeCell ref="I18:Q18"/>
    <mergeCell ref="R18:Z18"/>
    <mergeCell ref="I19:Q19"/>
    <mergeCell ref="R19:Z19"/>
    <mergeCell ref="I30:O30"/>
    <mergeCell ref="A2:B2"/>
    <mergeCell ref="A5:I5"/>
    <mergeCell ref="O5:Z5"/>
    <mergeCell ref="A26:B29"/>
    <mergeCell ref="A19:B19"/>
    <mergeCell ref="C15:H15"/>
    <mergeCell ref="O6:Z6"/>
    <mergeCell ref="B7:M7"/>
    <mergeCell ref="O7:R7"/>
    <mergeCell ref="S7:Z7"/>
    <mergeCell ref="A9:I9"/>
    <mergeCell ref="O9:Z9"/>
    <mergeCell ref="O10:Z10"/>
    <mergeCell ref="B11:M11"/>
    <mergeCell ref="O11:R11"/>
    <mergeCell ref="S11:Z11"/>
  </mergeCells>
  <phoneticPr fontId="21"/>
  <conditionalFormatting sqref="U2 W2 Y2 C15">
    <cfRule type="containsBlanks" dxfId="63" priority="34">
      <formula>LEN(TRIM(C2))=0</formula>
    </cfRule>
  </conditionalFormatting>
  <conditionalFormatting sqref="A19">
    <cfRule type="containsBlanks" dxfId="62" priority="24">
      <formula>LEN(TRIM(A19))=0</formula>
    </cfRule>
  </conditionalFormatting>
  <conditionalFormatting sqref="A30:B30">
    <cfRule type="containsBlanks" dxfId="61" priority="22">
      <formula>LEN(TRIM(A30))=0</formula>
    </cfRule>
  </conditionalFormatting>
  <conditionalFormatting sqref="A24:B25">
    <cfRule type="containsBlanks" dxfId="60" priority="19">
      <formula>LEN(TRIM(A24))=0</formula>
    </cfRule>
  </conditionalFormatting>
  <conditionalFormatting sqref="A31:B31">
    <cfRule type="containsBlanks" dxfId="59" priority="18">
      <formula>LEN(TRIM(A31))=0</formula>
    </cfRule>
  </conditionalFormatting>
  <conditionalFormatting sqref="A20:B21">
    <cfRule type="containsBlanks" dxfId="58" priority="17">
      <formula>LEN(TRIM(A20))=0</formula>
    </cfRule>
  </conditionalFormatting>
  <conditionalFormatting sqref="A22:B23">
    <cfRule type="containsBlanks" dxfId="57" priority="16">
      <formula>LEN(TRIM(A22))=0</formula>
    </cfRule>
  </conditionalFormatting>
  <conditionalFormatting sqref="I20:Z21">
    <cfRule type="expression" dxfId="56" priority="14">
      <formula>$A$20="―"</formula>
    </cfRule>
  </conditionalFormatting>
  <conditionalFormatting sqref="I22:Z23">
    <cfRule type="expression" dxfId="55" priority="13">
      <formula>$A$22="―"</formula>
    </cfRule>
  </conditionalFormatting>
  <conditionalFormatting sqref="I24:Z29">
    <cfRule type="expression" dxfId="54" priority="12">
      <formula>$A$24="―"</formula>
    </cfRule>
  </conditionalFormatting>
  <conditionalFormatting sqref="I30:Z30">
    <cfRule type="expression" dxfId="53" priority="11">
      <formula>$A$30="―"</formula>
    </cfRule>
  </conditionalFormatting>
  <conditionalFormatting sqref="I31:Z31">
    <cfRule type="expression" dxfId="52" priority="9">
      <formula>$A$31="―"</formula>
    </cfRule>
    <cfRule type="containsBlanks" dxfId="51" priority="10">
      <formula>LEN(TRIM(I31))=0</formula>
    </cfRule>
  </conditionalFormatting>
  <conditionalFormatting sqref="O9:Z9">
    <cfRule type="containsBlanks" dxfId="50" priority="7">
      <formula>LEN(TRIM(O9))=0</formula>
    </cfRule>
  </conditionalFormatting>
  <conditionalFormatting sqref="O10">
    <cfRule type="containsBlanks" dxfId="49" priority="5">
      <formula>LEN(TRIM(O10))=0</formula>
    </cfRule>
  </conditionalFormatting>
  <conditionalFormatting sqref="O11 S11">
    <cfRule type="containsBlanks" dxfId="48" priority="4">
      <formula>LEN(TRIM(O11))=0</formula>
    </cfRule>
  </conditionalFormatting>
  <conditionalFormatting sqref="I19:Z19">
    <cfRule type="expression" dxfId="47" priority="2">
      <formula>$A$19="―"</formula>
    </cfRule>
    <cfRule type="containsBlanks" dxfId="46" priority="3">
      <formula>LEN(TRIM(I19))=0</formula>
    </cfRule>
  </conditionalFormatting>
  <conditionalFormatting sqref="O5:Z6 O7 S7">
    <cfRule type="containsBlanks" dxfId="45" priority="1">
      <formula>LEN(TRIM(O5))=0</formula>
    </cfRule>
  </conditionalFormatting>
  <dataValidations count="1">
    <dataValidation type="list" allowBlank="1" showInputMessage="1" showErrorMessage="1" sqref="A30:B31 A19:A25 B20:B25">
      <formula1>"✔,―"</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D22"/>
  <sheetViews>
    <sheetView showGridLines="0" tabSelected="1" view="pageBreakPreview" zoomScale="80" zoomScaleNormal="70" zoomScaleSheetLayoutView="80" workbookViewId="0">
      <selection activeCell="AN5" sqref="AN5"/>
    </sheetView>
  </sheetViews>
  <sheetFormatPr defaultColWidth="3" defaultRowHeight="18" x14ac:dyDescent="0.45"/>
  <sheetData>
    <row r="1" spans="1:30" x14ac:dyDescent="0.45">
      <c r="A1" s="354" t="s">
        <v>211</v>
      </c>
      <c r="B1" s="354"/>
      <c r="C1" s="354"/>
      <c r="D1" s="354"/>
      <c r="E1" s="354"/>
      <c r="F1" s="354"/>
      <c r="G1" s="354"/>
      <c r="H1" s="354"/>
      <c r="I1" s="354"/>
      <c r="J1" s="354"/>
      <c r="K1" s="354"/>
      <c r="L1" s="354"/>
      <c r="M1" s="354"/>
      <c r="N1" s="354"/>
      <c r="O1" s="354"/>
      <c r="P1" s="354"/>
      <c r="Q1" s="354"/>
      <c r="R1" s="354"/>
      <c r="S1" s="354"/>
      <c r="T1" s="354"/>
      <c r="U1" s="354"/>
      <c r="V1" s="354"/>
      <c r="W1" s="354"/>
      <c r="X1" s="354"/>
      <c r="Y1" s="354"/>
      <c r="Z1" s="354"/>
    </row>
    <row r="2" spans="1:30" x14ac:dyDescent="0.45">
      <c r="A2" s="340" t="s">
        <v>11</v>
      </c>
      <c r="B2" s="340"/>
      <c r="C2" s="340"/>
      <c r="D2" s="340"/>
      <c r="E2" s="340"/>
      <c r="F2" s="340"/>
      <c r="G2" s="340"/>
      <c r="H2" s="340"/>
      <c r="I2" s="340"/>
      <c r="J2" s="340"/>
      <c r="K2" s="340"/>
      <c r="L2" s="340"/>
      <c r="M2" s="340"/>
      <c r="N2" s="340"/>
      <c r="O2" s="340"/>
      <c r="P2" s="340"/>
      <c r="Q2" s="340"/>
      <c r="R2" s="340"/>
      <c r="S2" s="340"/>
      <c r="T2" s="340"/>
      <c r="U2" s="340"/>
      <c r="V2" s="340"/>
      <c r="W2" s="340"/>
      <c r="X2" s="340"/>
      <c r="Y2" s="340"/>
      <c r="Z2" s="340"/>
    </row>
    <row r="3" spans="1:30" ht="18" customHeight="1" x14ac:dyDescent="0.45">
      <c r="A3" s="203" t="s">
        <v>12</v>
      </c>
      <c r="B3" s="203"/>
      <c r="C3" s="203"/>
      <c r="D3" s="203"/>
      <c r="E3" s="203"/>
      <c r="F3" s="203"/>
    </row>
    <row r="4" spans="1:30" ht="24" customHeight="1" x14ac:dyDescent="0.45">
      <c r="A4" s="335" t="s">
        <v>13</v>
      </c>
      <c r="B4" s="335"/>
      <c r="C4" s="335"/>
      <c r="D4" s="335"/>
      <c r="E4" s="335"/>
      <c r="F4" s="335"/>
      <c r="G4" s="333" t="s">
        <v>369</v>
      </c>
      <c r="H4" s="333"/>
      <c r="I4" s="339" t="s">
        <v>20</v>
      </c>
      <c r="J4" s="339"/>
      <c r="K4" s="339"/>
      <c r="L4" s="339"/>
      <c r="M4" s="339"/>
      <c r="N4" s="339"/>
      <c r="O4" s="339"/>
      <c r="P4" s="339"/>
      <c r="Q4" s="333" t="s">
        <v>369</v>
      </c>
      <c r="R4" s="333"/>
      <c r="S4" s="334" t="s">
        <v>22</v>
      </c>
      <c r="T4" s="334"/>
      <c r="U4" s="334"/>
      <c r="V4" s="334"/>
      <c r="W4" s="334"/>
      <c r="X4" s="334"/>
      <c r="Y4" s="334"/>
      <c r="Z4" s="334"/>
    </row>
    <row r="5" spans="1:30" ht="22.65" customHeight="1" x14ac:dyDescent="0.45">
      <c r="A5" s="335" t="s">
        <v>431</v>
      </c>
      <c r="B5" s="335"/>
      <c r="C5" s="335"/>
      <c r="D5" s="335"/>
      <c r="E5" s="335"/>
      <c r="F5" s="335"/>
      <c r="G5" s="333" t="s">
        <v>369</v>
      </c>
      <c r="H5" s="333"/>
      <c r="I5" s="339" t="s">
        <v>23</v>
      </c>
      <c r="J5" s="339"/>
      <c r="K5" s="339"/>
      <c r="L5" s="339"/>
      <c r="M5" s="339"/>
      <c r="N5" s="339"/>
      <c r="O5" s="339"/>
      <c r="P5" s="339"/>
      <c r="Q5" s="339"/>
      <c r="R5" s="339"/>
      <c r="S5" s="339"/>
      <c r="T5" s="339"/>
      <c r="U5" s="339"/>
      <c r="V5" s="339"/>
      <c r="W5" s="339"/>
      <c r="X5" s="339"/>
      <c r="Y5" s="339"/>
      <c r="Z5" s="339"/>
    </row>
    <row r="6" spans="1:30" ht="22.65" customHeight="1" x14ac:dyDescent="0.45">
      <c r="A6" s="335"/>
      <c r="B6" s="335"/>
      <c r="C6" s="335"/>
      <c r="D6" s="335"/>
      <c r="E6" s="335"/>
      <c r="F6" s="335"/>
      <c r="G6" s="333" t="s">
        <v>369</v>
      </c>
      <c r="H6" s="333"/>
      <c r="I6" s="339" t="s">
        <v>24</v>
      </c>
      <c r="J6" s="339"/>
      <c r="K6" s="339"/>
      <c r="L6" s="339"/>
      <c r="M6" s="339"/>
      <c r="N6" s="339"/>
      <c r="O6" s="339"/>
      <c r="P6" s="339"/>
      <c r="Q6" s="339"/>
      <c r="R6" s="339"/>
      <c r="S6" s="339"/>
      <c r="T6" s="339"/>
      <c r="U6" s="339"/>
      <c r="V6" s="339"/>
      <c r="W6" s="339"/>
      <c r="X6" s="339"/>
      <c r="Y6" s="339"/>
      <c r="Z6" s="339"/>
    </row>
    <row r="7" spans="1:30" ht="22.2" customHeight="1" x14ac:dyDescent="0.45">
      <c r="A7" s="335"/>
      <c r="B7" s="335"/>
      <c r="C7" s="335"/>
      <c r="D7" s="335"/>
      <c r="E7" s="335"/>
      <c r="F7" s="335"/>
      <c r="G7" s="333" t="s">
        <v>369</v>
      </c>
      <c r="H7" s="333"/>
      <c r="I7" s="339" t="s">
        <v>25</v>
      </c>
      <c r="J7" s="339"/>
      <c r="K7" s="339"/>
      <c r="L7" s="339"/>
      <c r="M7" s="339"/>
      <c r="N7" s="339"/>
      <c r="O7" s="339"/>
      <c r="P7" s="339"/>
      <c r="Q7" s="339"/>
      <c r="R7" s="339"/>
      <c r="S7" s="339"/>
      <c r="T7" s="339"/>
      <c r="U7" s="339"/>
      <c r="V7" s="339"/>
      <c r="W7" s="339"/>
      <c r="X7" s="339"/>
      <c r="Y7" s="339"/>
      <c r="Z7" s="339"/>
    </row>
    <row r="8" spans="1:30" ht="22.65" customHeight="1" x14ac:dyDescent="0.45">
      <c r="A8" s="335"/>
      <c r="B8" s="335"/>
      <c r="C8" s="335"/>
      <c r="D8" s="335"/>
      <c r="E8" s="335"/>
      <c r="F8" s="335"/>
      <c r="G8" s="333" t="s">
        <v>369</v>
      </c>
      <c r="H8" s="333"/>
      <c r="I8" s="339" t="s">
        <v>27</v>
      </c>
      <c r="J8" s="339"/>
      <c r="K8" s="339"/>
      <c r="L8" s="339"/>
      <c r="M8" s="339"/>
      <c r="N8" s="339"/>
      <c r="O8" s="339"/>
      <c r="P8" s="339"/>
      <c r="Q8" s="339"/>
      <c r="R8" s="339"/>
      <c r="S8" s="339"/>
      <c r="T8" s="339"/>
      <c r="U8" s="339"/>
      <c r="V8" s="339"/>
      <c r="W8" s="339"/>
      <c r="X8" s="339"/>
      <c r="Y8" s="339"/>
      <c r="Z8" s="339"/>
    </row>
    <row r="9" spans="1:30" ht="42" customHeight="1" x14ac:dyDescent="0.45">
      <c r="A9" s="335"/>
      <c r="B9" s="335"/>
      <c r="C9" s="335"/>
      <c r="D9" s="335"/>
      <c r="E9" s="335"/>
      <c r="F9" s="335"/>
      <c r="G9" s="333" t="s">
        <v>369</v>
      </c>
      <c r="H9" s="333"/>
      <c r="I9" s="355" t="s">
        <v>26</v>
      </c>
      <c r="J9" s="355"/>
      <c r="K9" s="355"/>
      <c r="L9" s="355"/>
      <c r="M9" s="355"/>
      <c r="N9" s="355"/>
      <c r="O9" s="355"/>
      <c r="P9" s="355"/>
      <c r="Q9" s="355"/>
      <c r="R9" s="355"/>
      <c r="S9" s="355"/>
      <c r="T9" s="355"/>
      <c r="U9" s="355"/>
      <c r="V9" s="355"/>
      <c r="W9" s="355"/>
      <c r="X9" s="355"/>
      <c r="Y9" s="355"/>
      <c r="Z9" s="355"/>
    </row>
    <row r="10" spans="1:30" ht="15.6" customHeight="1" x14ac:dyDescent="0.45">
      <c r="A10" s="1" t="s">
        <v>14</v>
      </c>
    </row>
    <row r="11" spans="1:30" ht="12" customHeight="1" x14ac:dyDescent="0.45">
      <c r="A11" s="1"/>
    </row>
    <row r="12" spans="1:30" x14ac:dyDescent="0.45">
      <c r="A12" s="195" t="s">
        <v>15</v>
      </c>
      <c r="B12" s="195"/>
      <c r="C12" s="195"/>
      <c r="D12" s="195"/>
      <c r="E12" s="195"/>
      <c r="F12" s="195"/>
      <c r="G12" s="195"/>
      <c r="H12" s="195"/>
      <c r="I12" s="195"/>
    </row>
    <row r="13" spans="1:30" ht="25.2" customHeight="1" x14ac:dyDescent="0.45">
      <c r="A13" s="335" t="s">
        <v>16</v>
      </c>
      <c r="B13" s="335"/>
      <c r="C13" s="335"/>
      <c r="D13" s="335"/>
      <c r="E13" s="335"/>
      <c r="F13" s="335"/>
      <c r="G13" s="341" t="s">
        <v>419</v>
      </c>
      <c r="H13" s="342"/>
      <c r="I13" s="342"/>
      <c r="J13" s="342"/>
      <c r="K13" s="342"/>
      <c r="L13" s="342"/>
      <c r="M13" s="342"/>
      <c r="N13" s="342"/>
      <c r="O13" s="342"/>
      <c r="P13" s="342"/>
      <c r="Q13" s="343"/>
      <c r="R13" s="337" t="s">
        <v>29</v>
      </c>
      <c r="S13" s="338"/>
      <c r="T13" s="344" t="s">
        <v>422</v>
      </c>
      <c r="U13" s="345"/>
      <c r="V13" s="348" t="s">
        <v>423</v>
      </c>
      <c r="W13" s="349"/>
      <c r="X13" s="349"/>
      <c r="Y13" s="349"/>
      <c r="Z13" s="350"/>
      <c r="AB13" s="3" t="s">
        <v>245</v>
      </c>
      <c r="AC13" s="3" t="s">
        <v>249</v>
      </c>
    </row>
    <row r="14" spans="1:30" ht="25.5" customHeight="1" x14ac:dyDescent="0.45">
      <c r="A14" s="335" t="s">
        <v>210</v>
      </c>
      <c r="B14" s="335"/>
      <c r="C14" s="335"/>
      <c r="D14" s="335"/>
      <c r="E14" s="335"/>
      <c r="F14" s="335"/>
      <c r="G14" s="341" t="s">
        <v>424</v>
      </c>
      <c r="H14" s="342"/>
      <c r="I14" s="342"/>
      <c r="J14" s="342"/>
      <c r="K14" s="342"/>
      <c r="L14" s="342"/>
      <c r="M14" s="342"/>
      <c r="N14" s="342"/>
      <c r="O14" s="342"/>
      <c r="P14" s="342"/>
      <c r="Q14" s="343"/>
      <c r="R14" s="338"/>
      <c r="S14" s="338"/>
      <c r="T14" s="346"/>
      <c r="U14" s="347"/>
      <c r="V14" s="351"/>
      <c r="W14" s="352"/>
      <c r="X14" s="352"/>
      <c r="Y14" s="352"/>
      <c r="Z14" s="353"/>
      <c r="AB14" s="3" t="s">
        <v>245</v>
      </c>
      <c r="AC14" s="3" t="s">
        <v>285</v>
      </c>
      <c r="AD14" s="3"/>
    </row>
    <row r="15" spans="1:30" ht="25.5" customHeight="1" x14ac:dyDescent="0.45">
      <c r="A15" s="335" t="s">
        <v>17</v>
      </c>
      <c r="B15" s="335"/>
      <c r="C15" s="335"/>
      <c r="D15" s="335"/>
      <c r="E15" s="335"/>
      <c r="F15" s="335"/>
      <c r="G15" s="336" t="s">
        <v>425</v>
      </c>
      <c r="H15" s="336"/>
      <c r="I15" s="336"/>
      <c r="J15" s="336"/>
      <c r="K15" s="336"/>
      <c r="L15" s="336"/>
      <c r="M15" s="336"/>
      <c r="N15" s="336"/>
      <c r="O15" s="336"/>
      <c r="P15" s="336"/>
      <c r="Q15" s="336"/>
      <c r="R15" s="336"/>
      <c r="S15" s="336"/>
      <c r="T15" s="336"/>
      <c r="U15" s="336"/>
      <c r="V15" s="336"/>
      <c r="W15" s="336"/>
      <c r="X15" s="336"/>
      <c r="Y15" s="336"/>
      <c r="Z15" s="336"/>
      <c r="AB15" s="3" t="s">
        <v>245</v>
      </c>
      <c r="AC15" s="3" t="s">
        <v>250</v>
      </c>
      <c r="AD15" s="3"/>
    </row>
    <row r="16" spans="1:30" ht="25.5" customHeight="1" x14ac:dyDescent="0.45">
      <c r="A16" s="335" t="s">
        <v>18</v>
      </c>
      <c r="B16" s="335"/>
      <c r="C16" s="335"/>
      <c r="D16" s="335"/>
      <c r="E16" s="335"/>
      <c r="F16" s="335"/>
      <c r="G16" s="336" t="s">
        <v>425</v>
      </c>
      <c r="H16" s="336"/>
      <c r="I16" s="336"/>
      <c r="J16" s="336"/>
      <c r="K16" s="336"/>
      <c r="L16" s="336"/>
      <c r="M16" s="336"/>
      <c r="N16" s="336"/>
      <c r="O16" s="336"/>
      <c r="P16" s="336"/>
      <c r="Q16" s="336"/>
      <c r="R16" s="336"/>
      <c r="S16" s="336"/>
      <c r="T16" s="336"/>
      <c r="U16" s="336"/>
      <c r="V16" s="336"/>
      <c r="W16" s="336"/>
      <c r="X16" s="336"/>
      <c r="Y16" s="336"/>
      <c r="Z16" s="336"/>
    </row>
    <row r="17" spans="1:26" ht="12" customHeight="1" x14ac:dyDescent="0.45">
      <c r="A17" s="1"/>
    </row>
    <row r="18" spans="1:26" x14ac:dyDescent="0.45">
      <c r="A18" s="1" t="s">
        <v>19</v>
      </c>
    </row>
    <row r="19" spans="1:26" ht="24" customHeight="1" x14ac:dyDescent="0.45">
      <c r="A19" s="327" t="s">
        <v>432</v>
      </c>
      <c r="B19" s="327"/>
      <c r="C19" s="327"/>
      <c r="D19" s="327"/>
      <c r="E19" s="327"/>
      <c r="F19" s="327"/>
      <c r="G19" s="331" t="s">
        <v>369</v>
      </c>
      <c r="H19" s="332"/>
      <c r="I19" s="328" t="s">
        <v>28</v>
      </c>
      <c r="J19" s="329"/>
      <c r="K19" s="329"/>
      <c r="L19" s="329"/>
      <c r="M19" s="329"/>
      <c r="N19" s="329"/>
      <c r="O19" s="329"/>
      <c r="P19" s="329"/>
      <c r="Q19" s="329"/>
      <c r="R19" s="329"/>
      <c r="S19" s="329"/>
      <c r="T19" s="329"/>
      <c r="U19" s="329"/>
      <c r="V19" s="329"/>
      <c r="W19" s="329"/>
      <c r="X19" s="329"/>
      <c r="Y19" s="329"/>
      <c r="Z19" s="330"/>
    </row>
    <row r="20" spans="1:26" ht="257.39999999999998" customHeight="1" x14ac:dyDescent="0.45">
      <c r="A20" s="327"/>
      <c r="B20" s="327"/>
      <c r="C20" s="327"/>
      <c r="D20" s="327"/>
      <c r="E20" s="327"/>
      <c r="F20" s="327"/>
      <c r="G20" s="326" t="s">
        <v>351</v>
      </c>
      <c r="H20" s="326"/>
      <c r="I20" s="326"/>
      <c r="J20" s="326"/>
      <c r="K20" s="326"/>
      <c r="L20" s="326"/>
      <c r="M20" s="326"/>
      <c r="N20" s="326"/>
      <c r="O20" s="326"/>
      <c r="P20" s="326"/>
      <c r="Q20" s="326"/>
      <c r="R20" s="326"/>
      <c r="S20" s="326"/>
      <c r="T20" s="326"/>
      <c r="U20" s="326"/>
      <c r="V20" s="326"/>
      <c r="W20" s="326"/>
      <c r="X20" s="326"/>
      <c r="Y20" s="326"/>
      <c r="Z20" s="326"/>
    </row>
    <row r="21" spans="1:26" ht="16.2" customHeight="1" x14ac:dyDescent="0.45">
      <c r="A21" s="1" t="s">
        <v>14</v>
      </c>
    </row>
    <row r="22" spans="1:26" ht="12" customHeight="1" x14ac:dyDescent="0.45">
      <c r="A22" s="1"/>
    </row>
  </sheetData>
  <sheetProtection formatCells="0"/>
  <mergeCells count="35">
    <mergeCell ref="A1:Z1"/>
    <mergeCell ref="G5:H5"/>
    <mergeCell ref="A5:F9"/>
    <mergeCell ref="I9:Z9"/>
    <mergeCell ref="A12:I12"/>
    <mergeCell ref="A3:F3"/>
    <mergeCell ref="G6:H6"/>
    <mergeCell ref="G7:H7"/>
    <mergeCell ref="G8:H8"/>
    <mergeCell ref="G9:H9"/>
    <mergeCell ref="I5:Z5"/>
    <mergeCell ref="I6:Z6"/>
    <mergeCell ref="A2:Z2"/>
    <mergeCell ref="A4:F4"/>
    <mergeCell ref="G4:H4"/>
    <mergeCell ref="I4:P4"/>
    <mergeCell ref="G13:Q13"/>
    <mergeCell ref="T13:U14"/>
    <mergeCell ref="V13:Z14"/>
    <mergeCell ref="G20:Z20"/>
    <mergeCell ref="A19:F20"/>
    <mergeCell ref="I19:Z19"/>
    <mergeCell ref="G19:H19"/>
    <mergeCell ref="Q4:R4"/>
    <mergeCell ref="S4:Z4"/>
    <mergeCell ref="A15:F15"/>
    <mergeCell ref="A16:F16"/>
    <mergeCell ref="A13:F13"/>
    <mergeCell ref="G15:Z15"/>
    <mergeCell ref="G16:Z16"/>
    <mergeCell ref="R13:S14"/>
    <mergeCell ref="A14:F14"/>
    <mergeCell ref="I8:Z8"/>
    <mergeCell ref="I7:Z7"/>
    <mergeCell ref="G14:Q14"/>
  </mergeCells>
  <phoneticPr fontId="21"/>
  <conditionalFormatting sqref="G4:H9">
    <cfRule type="containsBlanks" dxfId="44" priority="10">
      <formula>LEN(TRIM(G4))=0</formula>
    </cfRule>
  </conditionalFormatting>
  <conditionalFormatting sqref="Q4:R4">
    <cfRule type="containsBlanks" dxfId="43" priority="9">
      <formula>LEN(TRIM(Q4))=0</formula>
    </cfRule>
  </conditionalFormatting>
  <conditionalFormatting sqref="G19">
    <cfRule type="containsBlanks" dxfId="42" priority="5">
      <formula>LEN(TRIM(G19))=0</formula>
    </cfRule>
  </conditionalFormatting>
  <conditionalFormatting sqref="V13">
    <cfRule type="containsBlanks" dxfId="41" priority="3">
      <formula>LEN(TRIM(V13))=0</formula>
    </cfRule>
  </conditionalFormatting>
  <conditionalFormatting sqref="G13:G14">
    <cfRule type="containsBlanks" dxfId="40" priority="2">
      <formula>LEN(TRIM(G13))=0</formula>
    </cfRule>
  </conditionalFormatting>
  <conditionalFormatting sqref="G15:G16">
    <cfRule type="containsBlanks" dxfId="39" priority="1">
      <formula>LEN(TRIM(G15))=0</formula>
    </cfRule>
  </conditionalFormatting>
  <dataValidations count="2">
    <dataValidation type="list" allowBlank="1" showInputMessage="1" showErrorMessage="1" sqref="Q4:R4 G4:H9 G19">
      <formula1>"□,■"</formula1>
    </dataValidation>
    <dataValidation type="list" allowBlank="1" showInputMessage="1" showErrorMessage="1" sqref="V13:Z14">
      <formula1>"医療施設,社会福祉施設,薬局,その他"</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35"/>
  <sheetViews>
    <sheetView showGridLines="0" view="pageBreakPreview" topLeftCell="A16" zoomScale="90" zoomScaleNormal="100" zoomScaleSheetLayoutView="90" workbookViewId="0">
      <selection activeCell="F20" sqref="F20:G20"/>
    </sheetView>
  </sheetViews>
  <sheetFormatPr defaultColWidth="3" defaultRowHeight="18" customHeight="1" x14ac:dyDescent="0.45"/>
  <cols>
    <col min="1" max="20" width="3" customWidth="1"/>
    <col min="21" max="21" width="2" customWidth="1"/>
    <col min="22" max="25" width="3" customWidth="1"/>
    <col min="26" max="26" width="4" customWidth="1"/>
    <col min="28" max="29" width="3" style="3"/>
  </cols>
  <sheetData>
    <row r="1" spans="1:29" x14ac:dyDescent="0.45">
      <c r="A1" s="228" t="s">
        <v>352</v>
      </c>
      <c r="B1" s="228"/>
      <c r="C1" s="228"/>
      <c r="D1" s="228"/>
      <c r="E1" s="228"/>
      <c r="F1" s="228"/>
      <c r="G1" s="228"/>
      <c r="H1" s="228"/>
      <c r="I1" s="228"/>
      <c r="J1" s="228"/>
      <c r="K1" s="228"/>
      <c r="L1" s="228"/>
      <c r="M1" s="228"/>
      <c r="N1" s="228"/>
      <c r="O1" s="228"/>
      <c r="P1" s="228"/>
      <c r="Q1" s="228"/>
      <c r="R1" s="228"/>
      <c r="S1" s="228"/>
      <c r="T1" s="228"/>
      <c r="U1" s="228"/>
      <c r="V1" s="228"/>
      <c r="W1" s="228"/>
      <c r="X1" s="228"/>
      <c r="Y1" s="228"/>
      <c r="Z1" s="228"/>
    </row>
    <row r="2" spans="1:29" ht="19.95" customHeight="1" x14ac:dyDescent="0.45">
      <c r="A2" s="327" t="s">
        <v>30</v>
      </c>
      <c r="B2" s="327"/>
      <c r="C2" s="327"/>
      <c r="D2" s="327"/>
      <c r="E2" s="327"/>
      <c r="F2" s="327"/>
      <c r="G2" s="327"/>
      <c r="H2" s="327"/>
      <c r="I2" s="327"/>
      <c r="J2" s="327"/>
      <c r="K2" s="327"/>
      <c r="L2" s="327"/>
      <c r="M2" s="327"/>
      <c r="N2" s="327"/>
      <c r="O2" s="327"/>
      <c r="P2" s="327"/>
      <c r="Q2" s="327"/>
      <c r="R2" s="327"/>
      <c r="S2" s="327"/>
      <c r="T2" s="327"/>
      <c r="U2" s="327"/>
      <c r="V2" s="327"/>
      <c r="W2" s="327"/>
      <c r="X2" s="327"/>
      <c r="Y2" s="327"/>
      <c r="Z2" s="327"/>
    </row>
    <row r="3" spans="1:29" ht="19.95" customHeight="1" x14ac:dyDescent="0.45">
      <c r="A3" s="338" t="s">
        <v>31</v>
      </c>
      <c r="B3" s="338"/>
      <c r="C3" s="338"/>
      <c r="D3" s="338"/>
      <c r="E3" s="338"/>
      <c r="F3" s="414" t="s">
        <v>212</v>
      </c>
      <c r="G3" s="414"/>
      <c r="H3" s="414" t="s">
        <v>213</v>
      </c>
      <c r="I3" s="414"/>
      <c r="J3" s="414"/>
      <c r="K3" s="414"/>
      <c r="L3" s="414"/>
      <c r="M3" s="417" t="s">
        <v>32</v>
      </c>
      <c r="N3" s="415"/>
      <c r="O3" s="415"/>
      <c r="P3" s="415"/>
      <c r="Q3" s="416"/>
      <c r="R3" s="388" t="s">
        <v>214</v>
      </c>
      <c r="S3" s="389"/>
      <c r="T3" s="389"/>
      <c r="U3" s="389"/>
      <c r="V3" s="389"/>
      <c r="W3" s="389"/>
      <c r="X3" s="389"/>
      <c r="Y3" s="389"/>
      <c r="Z3" s="390"/>
    </row>
    <row r="4" spans="1:29" ht="18" customHeight="1" x14ac:dyDescent="0.45">
      <c r="A4" s="374" t="s">
        <v>267</v>
      </c>
      <c r="B4" s="375"/>
      <c r="C4" s="375"/>
      <c r="D4" s="375"/>
      <c r="E4" s="376"/>
      <c r="F4" s="380" t="s">
        <v>370</v>
      </c>
      <c r="G4" s="380"/>
      <c r="H4" s="387" t="str">
        <f>IF(SUM(添付2!$K$6:$K$8)&lt;SUM(添付2!$K$9:$K$11),添付2!F6,添付2!F9)</f>
        <v>□□□社</v>
      </c>
      <c r="I4" s="387"/>
      <c r="J4" s="387"/>
      <c r="K4" s="387"/>
      <c r="L4" s="387"/>
      <c r="M4" s="387" t="str">
        <f>IF(SUM(添付2!$K$6:$K$8)&lt;SUM(添付2!$K$9:$K$11),添付2!G6,添付2!G9)</f>
        <v>HIJKL-12345</v>
      </c>
      <c r="N4" s="387"/>
      <c r="O4" s="387"/>
      <c r="P4" s="387"/>
      <c r="Q4" s="387"/>
      <c r="R4" s="391">
        <f>IF(SUM(添付2!$K$6:$K$8)&lt;SUM(添付2!$K$9:$K$11),添付2!K6,添付2!K9)</f>
        <v>100</v>
      </c>
      <c r="S4" s="392"/>
      <c r="T4" s="356" t="s">
        <v>270</v>
      </c>
      <c r="U4" s="356"/>
      <c r="V4" s="357" t="s">
        <v>278</v>
      </c>
      <c r="W4" s="356"/>
      <c r="X4" s="362">
        <f>添付2!G3-IF(F4="■",R4)-IF(F5="■",R5)-IF(F6="■",R6)</f>
        <v>115</v>
      </c>
      <c r="Y4" s="362"/>
      <c r="Z4" s="365" t="s">
        <v>270</v>
      </c>
      <c r="AB4" s="3" t="s">
        <v>245</v>
      </c>
      <c r="AC4" s="3" t="s">
        <v>279</v>
      </c>
    </row>
    <row r="5" spans="1:29" ht="18" customHeight="1" x14ac:dyDescent="0.45">
      <c r="A5" s="377"/>
      <c r="B5" s="378"/>
      <c r="C5" s="378"/>
      <c r="D5" s="378"/>
      <c r="E5" s="379"/>
      <c r="F5" s="380" t="s">
        <v>370</v>
      </c>
      <c r="G5" s="380"/>
      <c r="H5" s="387" t="str">
        <f>IF(SUM(添付2!$K$6:$K$8)&lt;SUM(添付2!$K$9:$K$11),添付2!F7,添付2!F10)</f>
        <v>△△△社</v>
      </c>
      <c r="I5" s="387"/>
      <c r="J5" s="387"/>
      <c r="K5" s="387"/>
      <c r="L5" s="387"/>
      <c r="M5" s="387" t="str">
        <f>IF(SUM(添付2!$K$6:$K$8)&lt;SUM(添付2!$K$9:$K$11),添付2!G7,添付2!G10)</f>
        <v>FGHIJ-67890</v>
      </c>
      <c r="N5" s="387"/>
      <c r="O5" s="387"/>
      <c r="P5" s="387"/>
      <c r="Q5" s="387"/>
      <c r="R5" s="391">
        <f>IF(SUM(添付2!$K$6:$K$8)&lt;SUM(添付2!$K$9:$K$11),添付2!K7,添付2!K10)</f>
        <v>15</v>
      </c>
      <c r="S5" s="392"/>
      <c r="T5" s="356" t="s">
        <v>270</v>
      </c>
      <c r="U5" s="356"/>
      <c r="V5" s="358"/>
      <c r="W5" s="359"/>
      <c r="X5" s="363"/>
      <c r="Y5" s="363"/>
      <c r="Z5" s="366"/>
      <c r="AB5" s="3" t="s">
        <v>48</v>
      </c>
      <c r="AC5" s="3" t="s">
        <v>280</v>
      </c>
    </row>
    <row r="6" spans="1:29" ht="18" customHeight="1" x14ac:dyDescent="0.45">
      <c r="A6" s="377"/>
      <c r="B6" s="378"/>
      <c r="C6" s="378"/>
      <c r="D6" s="378"/>
      <c r="E6" s="379"/>
      <c r="F6" s="380" t="s">
        <v>370</v>
      </c>
      <c r="G6" s="380"/>
      <c r="H6" s="387">
        <f>IF(SUM(添付2!$K$6:$K$8)&lt;SUM(添付2!$K$9:$K$11),添付2!F8,添付2!F11)</f>
        <v>0</v>
      </c>
      <c r="I6" s="387"/>
      <c r="J6" s="387"/>
      <c r="K6" s="387"/>
      <c r="L6" s="387"/>
      <c r="M6" s="387">
        <f>IF(SUM(添付2!$K$6:$K$8)&lt;SUM(添付2!$K$9:$K$11),添付2!G8,添付2!G11)</f>
        <v>0</v>
      </c>
      <c r="N6" s="387"/>
      <c r="O6" s="387"/>
      <c r="P6" s="387"/>
      <c r="Q6" s="387"/>
      <c r="R6" s="391">
        <f>IF(SUM(添付2!$K$6:$K$8)&lt;SUM(添付2!$K$9:$K$11),添付2!K8,添付2!K11)</f>
        <v>0</v>
      </c>
      <c r="S6" s="392"/>
      <c r="T6" s="356" t="s">
        <v>270</v>
      </c>
      <c r="U6" s="356"/>
      <c r="V6" s="360"/>
      <c r="W6" s="361"/>
      <c r="X6" s="364"/>
      <c r="Y6" s="364"/>
      <c r="Z6" s="367"/>
    </row>
    <row r="7" spans="1:29" ht="18" customHeight="1" x14ac:dyDescent="0.45">
      <c r="A7" s="381" t="s">
        <v>21</v>
      </c>
      <c r="B7" s="382"/>
      <c r="C7" s="382"/>
      <c r="D7" s="382"/>
      <c r="E7" s="383"/>
      <c r="F7" s="380" t="s">
        <v>370</v>
      </c>
      <c r="G7" s="380"/>
      <c r="H7" s="387" t="str">
        <f>添付2!F24</f>
        <v>×××社</v>
      </c>
      <c r="I7" s="387"/>
      <c r="J7" s="387"/>
      <c r="K7" s="387"/>
      <c r="L7" s="387"/>
      <c r="M7" s="387" t="str">
        <f>添付2!G24</f>
        <v>67890-FGHIJ</v>
      </c>
      <c r="N7" s="387"/>
      <c r="O7" s="387"/>
      <c r="P7" s="387"/>
      <c r="Q7" s="387"/>
      <c r="R7" s="368">
        <f>添付2!K24</f>
        <v>16.399999999999999</v>
      </c>
      <c r="S7" s="369"/>
      <c r="T7" s="415" t="s">
        <v>277</v>
      </c>
      <c r="U7" s="416"/>
      <c r="V7" s="357" t="s">
        <v>278</v>
      </c>
      <c r="W7" s="356"/>
      <c r="X7" s="370">
        <f>添付2!G21-IF(F7="■",ROUNDDOWN(R7,1))-IF(F8="■",ROUNDDOWN(R8,1))</f>
        <v>16.399999999999999</v>
      </c>
      <c r="Y7" s="370"/>
      <c r="Z7" s="372" t="s">
        <v>277</v>
      </c>
      <c r="AB7" s="3" t="s">
        <v>48</v>
      </c>
      <c r="AC7" s="3" t="s">
        <v>279</v>
      </c>
    </row>
    <row r="8" spans="1:29" ht="18" customHeight="1" x14ac:dyDescent="0.45">
      <c r="A8" s="384"/>
      <c r="B8" s="385"/>
      <c r="C8" s="385"/>
      <c r="D8" s="385"/>
      <c r="E8" s="386"/>
      <c r="F8" s="380" t="s">
        <v>370</v>
      </c>
      <c r="G8" s="380"/>
      <c r="H8" s="387">
        <f>添付2!F25</f>
        <v>0</v>
      </c>
      <c r="I8" s="387"/>
      <c r="J8" s="387"/>
      <c r="K8" s="387"/>
      <c r="L8" s="387"/>
      <c r="M8" s="387">
        <f>添付2!G25</f>
        <v>0</v>
      </c>
      <c r="N8" s="387"/>
      <c r="O8" s="387"/>
      <c r="P8" s="387"/>
      <c r="Q8" s="387"/>
      <c r="R8" s="368">
        <f>添付2!K25</f>
        <v>0</v>
      </c>
      <c r="S8" s="369"/>
      <c r="T8" s="415" t="s">
        <v>277</v>
      </c>
      <c r="U8" s="416"/>
      <c r="V8" s="360"/>
      <c r="W8" s="361"/>
      <c r="X8" s="371"/>
      <c r="Y8" s="371"/>
      <c r="Z8" s="373"/>
      <c r="AB8" s="3" t="s">
        <v>48</v>
      </c>
      <c r="AC8" s="3" t="s">
        <v>280</v>
      </c>
    </row>
    <row r="9" spans="1:29" ht="27" customHeight="1" x14ac:dyDescent="0.45">
      <c r="A9" s="200" t="s">
        <v>215</v>
      </c>
      <c r="B9" s="200"/>
      <c r="C9" s="200"/>
      <c r="D9" s="200"/>
      <c r="E9" s="200"/>
      <c r="F9" s="200"/>
      <c r="G9" s="200"/>
      <c r="H9" s="200"/>
      <c r="I9" s="200"/>
      <c r="J9" s="200"/>
      <c r="K9" s="200"/>
      <c r="L9" s="200"/>
      <c r="M9" s="200"/>
      <c r="N9" s="200"/>
      <c r="O9" s="200"/>
      <c r="P9" s="200"/>
      <c r="Q9" s="200"/>
      <c r="R9" s="200"/>
      <c r="S9" s="200"/>
      <c r="T9" s="200"/>
      <c r="U9" s="200"/>
      <c r="V9" s="200"/>
      <c r="W9" s="200"/>
      <c r="X9" s="200"/>
      <c r="Y9" s="200"/>
      <c r="Z9" s="200"/>
    </row>
    <row r="10" spans="1:29" ht="9" customHeight="1" x14ac:dyDescent="0.45">
      <c r="A10" s="2"/>
    </row>
    <row r="11" spans="1:29" ht="18" customHeight="1" x14ac:dyDescent="0.45">
      <c r="A11" s="203" t="s">
        <v>353</v>
      </c>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row>
    <row r="12" spans="1:29" ht="19.95" customHeight="1" x14ac:dyDescent="0.45">
      <c r="A12" s="327" t="s">
        <v>33</v>
      </c>
      <c r="B12" s="327"/>
      <c r="C12" s="327"/>
      <c r="D12" s="327"/>
      <c r="E12" s="327"/>
      <c r="F12" s="327"/>
      <c r="G12" s="327"/>
      <c r="H12" s="327"/>
      <c r="I12" s="327"/>
      <c r="J12" s="327"/>
      <c r="K12" s="327"/>
      <c r="L12" s="327"/>
      <c r="M12" s="327"/>
      <c r="N12" s="327"/>
      <c r="O12" s="327"/>
      <c r="P12" s="327"/>
      <c r="Q12" s="327"/>
      <c r="R12" s="327"/>
      <c r="S12" s="327"/>
      <c r="T12" s="327"/>
      <c r="U12" s="327"/>
      <c r="V12" s="327"/>
      <c r="W12" s="327"/>
      <c r="X12" s="327"/>
      <c r="Y12" s="327"/>
      <c r="Z12" s="327"/>
    </row>
    <row r="13" spans="1:29" ht="19.95" customHeight="1" x14ac:dyDescent="0.45">
      <c r="A13" s="400" t="s">
        <v>31</v>
      </c>
      <c r="B13" s="401"/>
      <c r="C13" s="401"/>
      <c r="D13" s="401"/>
      <c r="E13" s="402"/>
      <c r="F13" s="254" t="s">
        <v>218</v>
      </c>
      <c r="G13" s="255"/>
      <c r="H13" s="255"/>
      <c r="I13" s="255"/>
      <c r="J13" s="256"/>
      <c r="K13" s="254" t="s">
        <v>219</v>
      </c>
      <c r="L13" s="255"/>
      <c r="M13" s="255"/>
      <c r="N13" s="255"/>
      <c r="O13" s="256"/>
      <c r="P13" s="254" t="s">
        <v>220</v>
      </c>
      <c r="Q13" s="255"/>
      <c r="R13" s="255"/>
      <c r="S13" s="255"/>
      <c r="T13" s="256"/>
      <c r="U13" s="254" t="s">
        <v>221</v>
      </c>
      <c r="V13" s="255"/>
      <c r="W13" s="255"/>
      <c r="X13" s="255"/>
      <c r="Y13" s="255"/>
      <c r="Z13" s="256"/>
    </row>
    <row r="14" spans="1:29" ht="30" customHeight="1" x14ac:dyDescent="0.45">
      <c r="A14" s="335" t="s">
        <v>217</v>
      </c>
      <c r="B14" s="335"/>
      <c r="C14" s="335"/>
      <c r="D14" s="335"/>
      <c r="E14" s="335"/>
      <c r="F14" s="405">
        <f>'添付5（太陽光）'!H14</f>
        <v>200000</v>
      </c>
      <c r="G14" s="406"/>
      <c r="H14" s="406"/>
      <c r="I14" s="406"/>
      <c r="J14" s="407"/>
      <c r="K14" s="405">
        <f>'添付5（太陽光）'!H35</f>
        <v>16780000</v>
      </c>
      <c r="L14" s="406"/>
      <c r="M14" s="406"/>
      <c r="N14" s="406"/>
      <c r="O14" s="407"/>
      <c r="P14" s="405">
        <f>'添付5（太陽光）'!H56</f>
        <v>7200000</v>
      </c>
      <c r="Q14" s="406"/>
      <c r="R14" s="406"/>
      <c r="S14" s="406"/>
      <c r="T14" s="407"/>
      <c r="U14" s="405">
        <f>SUM(F14:T14)</f>
        <v>24180000</v>
      </c>
      <c r="V14" s="406"/>
      <c r="W14" s="406"/>
      <c r="X14" s="406"/>
      <c r="Y14" s="406"/>
      <c r="Z14" s="407"/>
      <c r="AB14" s="3" t="s">
        <v>48</v>
      </c>
      <c r="AC14" s="3" t="s">
        <v>227</v>
      </c>
    </row>
    <row r="15" spans="1:29" ht="30" customHeight="1" x14ac:dyDescent="0.45">
      <c r="A15" s="335" t="s">
        <v>21</v>
      </c>
      <c r="B15" s="335"/>
      <c r="C15" s="335"/>
      <c r="D15" s="335"/>
      <c r="E15" s="335"/>
      <c r="F15" s="405">
        <f>'添付5（蓄電池）'!H14</f>
        <v>200000</v>
      </c>
      <c r="G15" s="406"/>
      <c r="H15" s="406"/>
      <c r="I15" s="406"/>
      <c r="J15" s="407"/>
      <c r="K15" s="405">
        <f>'添付5（蓄電池）'!H35</f>
        <v>2500000</v>
      </c>
      <c r="L15" s="406"/>
      <c r="M15" s="406"/>
      <c r="N15" s="406"/>
      <c r="O15" s="407"/>
      <c r="P15" s="405">
        <f>'添付5（蓄電池）'!H56</f>
        <v>1500000</v>
      </c>
      <c r="Q15" s="406"/>
      <c r="R15" s="406"/>
      <c r="S15" s="406"/>
      <c r="T15" s="407"/>
      <c r="U15" s="405">
        <f t="shared" ref="U15:U16" si="0">SUM(F15:T15)</f>
        <v>4200000</v>
      </c>
      <c r="V15" s="406"/>
      <c r="W15" s="406"/>
      <c r="X15" s="406"/>
      <c r="Y15" s="406"/>
      <c r="Z15" s="407"/>
      <c r="AB15" s="3" t="s">
        <v>48</v>
      </c>
      <c r="AC15" s="3" t="s">
        <v>227</v>
      </c>
    </row>
    <row r="16" spans="1:29" ht="28.2" customHeight="1" x14ac:dyDescent="0.45">
      <c r="A16" s="403" t="s">
        <v>34</v>
      </c>
      <c r="B16" s="404"/>
      <c r="C16" s="404"/>
      <c r="D16" s="404"/>
      <c r="E16" s="396"/>
      <c r="F16" s="405">
        <f>SUM(F14:J15)</f>
        <v>400000</v>
      </c>
      <c r="G16" s="406"/>
      <c r="H16" s="406"/>
      <c r="I16" s="406"/>
      <c r="J16" s="407"/>
      <c r="K16" s="405">
        <f t="shared" ref="K16" si="1">SUM(K14:O15)</f>
        <v>19280000</v>
      </c>
      <c r="L16" s="406"/>
      <c r="M16" s="406"/>
      <c r="N16" s="406"/>
      <c r="O16" s="407"/>
      <c r="P16" s="405">
        <f>SUM(P14:T15)</f>
        <v>8700000</v>
      </c>
      <c r="Q16" s="406"/>
      <c r="R16" s="406"/>
      <c r="S16" s="406"/>
      <c r="T16" s="407"/>
      <c r="U16" s="405">
        <f t="shared" si="0"/>
        <v>28380000</v>
      </c>
      <c r="V16" s="406"/>
      <c r="W16" s="406"/>
      <c r="X16" s="406"/>
      <c r="Y16" s="406"/>
      <c r="Z16" s="407"/>
      <c r="AB16" s="3" t="s">
        <v>48</v>
      </c>
      <c r="AC16" s="3" t="s">
        <v>227</v>
      </c>
    </row>
    <row r="17" spans="1:29" ht="18" customHeight="1" x14ac:dyDescent="0.45">
      <c r="A17" s="197" t="s">
        <v>35</v>
      </c>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row>
    <row r="18" spans="1:29" ht="9" customHeight="1" x14ac:dyDescent="0.45">
      <c r="A18" s="2"/>
    </row>
    <row r="19" spans="1:29" ht="19.95" customHeight="1" x14ac:dyDescent="0.45">
      <c r="A19" s="196" t="s">
        <v>222</v>
      </c>
      <c r="B19" s="197"/>
      <c r="C19" s="197"/>
      <c r="D19" s="197"/>
      <c r="E19" s="198"/>
      <c r="F19" s="331" t="s">
        <v>370</v>
      </c>
      <c r="G19" s="332"/>
      <c r="H19" s="261" t="s">
        <v>246</v>
      </c>
      <c r="I19" s="261"/>
      <c r="J19" s="261"/>
      <c r="K19" s="261"/>
      <c r="L19" s="261"/>
      <c r="M19" s="261"/>
      <c r="N19" s="261"/>
      <c r="O19" s="261"/>
      <c r="P19" s="261"/>
      <c r="Q19" s="261"/>
      <c r="R19" s="261"/>
      <c r="S19" s="261"/>
      <c r="T19" s="261"/>
      <c r="U19" s="261"/>
      <c r="V19" s="261"/>
      <c r="W19" s="261"/>
      <c r="X19" s="261"/>
      <c r="Y19" s="261"/>
      <c r="Z19" s="261"/>
      <c r="AB19" s="3" t="s">
        <v>245</v>
      </c>
      <c r="AC19" s="3" t="s">
        <v>248</v>
      </c>
    </row>
    <row r="20" spans="1:29" ht="19.95" customHeight="1" x14ac:dyDescent="0.45">
      <c r="A20" s="202"/>
      <c r="B20" s="203"/>
      <c r="C20" s="203"/>
      <c r="D20" s="203"/>
      <c r="E20" s="204"/>
      <c r="F20" s="331" t="s">
        <v>369</v>
      </c>
      <c r="G20" s="332"/>
      <c r="H20" s="261" t="s">
        <v>216</v>
      </c>
      <c r="I20" s="261"/>
      <c r="J20" s="261"/>
      <c r="K20" s="261"/>
      <c r="L20" s="261"/>
      <c r="M20" s="261"/>
      <c r="N20" s="261"/>
      <c r="O20" s="261"/>
      <c r="P20" s="261"/>
      <c r="Q20" s="261"/>
      <c r="R20" s="261"/>
      <c r="S20" s="261"/>
      <c r="T20" s="261"/>
      <c r="U20" s="261"/>
      <c r="V20" s="261"/>
      <c r="W20" s="261"/>
      <c r="X20" s="261"/>
      <c r="Y20" s="261"/>
      <c r="Z20" s="261"/>
      <c r="AB20" s="3" t="s">
        <v>245</v>
      </c>
      <c r="AC20" s="3" t="s">
        <v>247</v>
      </c>
    </row>
    <row r="21" spans="1:29" ht="18" customHeight="1" x14ac:dyDescent="0.45">
      <c r="A21" s="200" t="s">
        <v>14</v>
      </c>
      <c r="B21" s="200"/>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row>
    <row r="22" spans="1:29" ht="9" customHeight="1" x14ac:dyDescent="0.45">
      <c r="A22" s="2"/>
    </row>
    <row r="23" spans="1:29" ht="18" customHeight="1" x14ac:dyDescent="0.45">
      <c r="A23" s="203" t="s">
        <v>354</v>
      </c>
      <c r="B23" s="203"/>
      <c r="C23" s="203"/>
      <c r="D23" s="203"/>
      <c r="E23" s="203"/>
      <c r="F23" s="203"/>
      <c r="G23" s="203"/>
      <c r="H23" s="203"/>
      <c r="I23" s="203"/>
      <c r="J23" s="203"/>
      <c r="K23" s="203"/>
      <c r="L23" s="203"/>
      <c r="M23" s="203"/>
      <c r="N23" s="203"/>
      <c r="O23" s="203"/>
      <c r="P23" s="203"/>
      <c r="Q23" s="203"/>
      <c r="R23" s="203"/>
      <c r="S23" s="203"/>
      <c r="T23" s="203"/>
      <c r="U23" s="203"/>
      <c r="V23" s="203"/>
      <c r="W23" s="203"/>
      <c r="X23" s="203"/>
      <c r="Y23" s="203"/>
      <c r="Z23" s="203"/>
    </row>
    <row r="24" spans="1:29" ht="19.95" customHeight="1" x14ac:dyDescent="0.45">
      <c r="A24" s="327" t="s">
        <v>31</v>
      </c>
      <c r="B24" s="327"/>
      <c r="C24" s="327"/>
      <c r="D24" s="327"/>
      <c r="E24" s="327"/>
      <c r="F24" s="400" t="s">
        <v>36</v>
      </c>
      <c r="G24" s="401"/>
      <c r="H24" s="401"/>
      <c r="I24" s="401"/>
      <c r="J24" s="401"/>
      <c r="K24" s="401"/>
      <c r="L24" s="401"/>
      <c r="M24" s="401"/>
      <c r="N24" s="401"/>
      <c r="O24" s="402"/>
      <c r="P24" s="400" t="s">
        <v>37</v>
      </c>
      <c r="Q24" s="401"/>
      <c r="R24" s="401"/>
      <c r="S24" s="401"/>
      <c r="T24" s="401"/>
      <c r="U24" s="401"/>
      <c r="V24" s="401"/>
      <c r="W24" s="401"/>
      <c r="X24" s="401"/>
      <c r="Y24" s="401"/>
      <c r="Z24" s="402"/>
    </row>
    <row r="25" spans="1:29" ht="19.95" customHeight="1" x14ac:dyDescent="0.45">
      <c r="A25" s="335" t="s">
        <v>217</v>
      </c>
      <c r="B25" s="335"/>
      <c r="C25" s="335"/>
      <c r="D25" s="335"/>
      <c r="E25" s="335"/>
      <c r="F25" s="409">
        <f>MIN(U25*115000,120000000)</f>
        <v>13225000</v>
      </c>
      <c r="G25" s="410"/>
      <c r="H25" s="410"/>
      <c r="I25" s="410"/>
      <c r="J25" s="410"/>
      <c r="K25" s="410"/>
      <c r="L25" s="410"/>
      <c r="M25" s="410"/>
      <c r="N25" s="410"/>
      <c r="O25" s="411"/>
      <c r="P25" s="394" t="str">
        <f>IF(OR(F25&gt;F26,F25=0),"□","■")</f>
        <v>□</v>
      </c>
      <c r="Q25" s="395"/>
      <c r="R25" s="339" t="s">
        <v>224</v>
      </c>
      <c r="S25" s="339"/>
      <c r="T25" s="397"/>
      <c r="U25" s="412">
        <f>X4</f>
        <v>115</v>
      </c>
      <c r="V25" s="412"/>
      <c r="W25" s="396" t="s">
        <v>356</v>
      </c>
      <c r="X25" s="335"/>
      <c r="Y25" s="335"/>
      <c r="Z25" s="335"/>
      <c r="AB25" s="3" t="s">
        <v>48</v>
      </c>
      <c r="AC25" s="3" t="s">
        <v>123</v>
      </c>
    </row>
    <row r="26" spans="1:29" ht="19.95" customHeight="1" x14ac:dyDescent="0.45">
      <c r="A26" s="335"/>
      <c r="B26" s="335"/>
      <c r="C26" s="335"/>
      <c r="D26" s="335"/>
      <c r="E26" s="335"/>
      <c r="F26" s="409">
        <f>ROUNDDOWN(U14/2,-3)</f>
        <v>12090000</v>
      </c>
      <c r="G26" s="410"/>
      <c r="H26" s="410"/>
      <c r="I26" s="410"/>
      <c r="J26" s="410"/>
      <c r="K26" s="410"/>
      <c r="L26" s="410"/>
      <c r="M26" s="410"/>
      <c r="N26" s="410"/>
      <c r="O26" s="411"/>
      <c r="P26" s="394" t="str">
        <f>IF(OR(F26&gt;F25,F26=0),"□","■")</f>
        <v>■</v>
      </c>
      <c r="Q26" s="395"/>
      <c r="R26" s="335" t="s">
        <v>38</v>
      </c>
      <c r="S26" s="335"/>
      <c r="T26" s="335"/>
      <c r="U26" s="335"/>
      <c r="V26" s="335"/>
      <c r="W26" s="335"/>
      <c r="X26" s="335"/>
      <c r="Y26" s="335"/>
      <c r="Z26" s="335"/>
      <c r="AB26" s="137" t="s">
        <v>48</v>
      </c>
      <c r="AC26" s="3" t="s">
        <v>123</v>
      </c>
    </row>
    <row r="27" spans="1:29" ht="19.95" customHeight="1" x14ac:dyDescent="0.45">
      <c r="A27" s="335" t="s">
        <v>21</v>
      </c>
      <c r="B27" s="335"/>
      <c r="C27" s="335"/>
      <c r="D27" s="335"/>
      <c r="E27" s="335"/>
      <c r="F27" s="409">
        <f>U27*75000</f>
        <v>1230000</v>
      </c>
      <c r="G27" s="410"/>
      <c r="H27" s="410"/>
      <c r="I27" s="410"/>
      <c r="J27" s="410"/>
      <c r="K27" s="410"/>
      <c r="L27" s="410"/>
      <c r="M27" s="410"/>
      <c r="N27" s="410"/>
      <c r="O27" s="411"/>
      <c r="P27" s="394" t="str">
        <f>IF(OR(F27&gt;F28,F27=0),"□","■")</f>
        <v>■</v>
      </c>
      <c r="Q27" s="395"/>
      <c r="R27" s="339" t="s">
        <v>223</v>
      </c>
      <c r="S27" s="339"/>
      <c r="T27" s="397"/>
      <c r="U27" s="413">
        <f>MIN(X7,MIN(添付4!C4,添付4!E8))</f>
        <v>16.399999999999999</v>
      </c>
      <c r="V27" s="413"/>
      <c r="W27" s="398" t="s">
        <v>357</v>
      </c>
      <c r="X27" s="399"/>
      <c r="Y27" s="399"/>
      <c r="Z27" s="399"/>
      <c r="AA27" s="138"/>
      <c r="AB27" s="3" t="s">
        <v>48</v>
      </c>
      <c r="AC27" s="3" t="s">
        <v>123</v>
      </c>
    </row>
    <row r="28" spans="1:29" ht="19.95" customHeight="1" x14ac:dyDescent="0.45">
      <c r="A28" s="335"/>
      <c r="B28" s="335"/>
      <c r="C28" s="335"/>
      <c r="D28" s="335"/>
      <c r="E28" s="335"/>
      <c r="F28" s="409">
        <f>ROUNDDOWN(U15/2,-3)</f>
        <v>2100000</v>
      </c>
      <c r="G28" s="410"/>
      <c r="H28" s="410"/>
      <c r="I28" s="410"/>
      <c r="J28" s="410"/>
      <c r="K28" s="410"/>
      <c r="L28" s="410"/>
      <c r="M28" s="410"/>
      <c r="N28" s="410"/>
      <c r="O28" s="411"/>
      <c r="P28" s="394" t="str">
        <f>IF(OR(F28&gt;F27,F28=0),"□","■")</f>
        <v>□</v>
      </c>
      <c r="Q28" s="395"/>
      <c r="R28" s="335" t="s">
        <v>38</v>
      </c>
      <c r="S28" s="335"/>
      <c r="T28" s="335"/>
      <c r="U28" s="335"/>
      <c r="V28" s="335"/>
      <c r="W28" s="335"/>
      <c r="X28" s="335"/>
      <c r="Y28" s="335"/>
      <c r="Z28" s="335"/>
      <c r="AB28" s="137" t="s">
        <v>48</v>
      </c>
      <c r="AC28" s="3" t="s">
        <v>123</v>
      </c>
    </row>
    <row r="29" spans="1:29" ht="19.95" customHeight="1" x14ac:dyDescent="0.45">
      <c r="A29" s="327" t="s">
        <v>34</v>
      </c>
      <c r="B29" s="327"/>
      <c r="C29" s="327"/>
      <c r="D29" s="327"/>
      <c r="E29" s="327"/>
      <c r="F29" s="387">
        <f>IF(F25&lt;F26,F25,F26)+IF(F27&lt;F28,F27,F28)</f>
        <v>13320000</v>
      </c>
      <c r="G29" s="387"/>
      <c r="H29" s="387"/>
      <c r="I29" s="387"/>
      <c r="J29" s="387"/>
      <c r="K29" s="387"/>
      <c r="L29" s="387"/>
      <c r="M29" s="387"/>
      <c r="N29" s="387"/>
      <c r="O29" s="387"/>
      <c r="P29" s="393"/>
      <c r="Q29" s="393"/>
      <c r="R29" s="393"/>
      <c r="S29" s="393"/>
      <c r="T29" s="393"/>
      <c r="U29" s="393"/>
      <c r="V29" s="393"/>
      <c r="W29" s="393"/>
      <c r="X29" s="393"/>
      <c r="Y29" s="393"/>
      <c r="Z29" s="393"/>
      <c r="AB29" s="137" t="s">
        <v>48</v>
      </c>
      <c r="AC29" s="3" t="s">
        <v>123</v>
      </c>
    </row>
    <row r="30" spans="1:29" ht="27" customHeight="1" x14ac:dyDescent="0.45">
      <c r="A30" s="200" t="s">
        <v>39</v>
      </c>
      <c r="B30" s="200"/>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row>
    <row r="31" spans="1:29" ht="9" customHeight="1" x14ac:dyDescent="0.45">
      <c r="A31" s="2"/>
    </row>
    <row r="32" spans="1:29" ht="18.600000000000001" customHeight="1" x14ac:dyDescent="0.45">
      <c r="A32" s="200" t="s">
        <v>355</v>
      </c>
      <c r="B32" s="200"/>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row>
    <row r="33" spans="1:29" ht="21" customHeight="1" x14ac:dyDescent="0.45">
      <c r="A33" s="335" t="s">
        <v>40</v>
      </c>
      <c r="B33" s="335"/>
      <c r="C33" s="335"/>
      <c r="D33" s="335"/>
      <c r="E33" s="335"/>
      <c r="F33" s="335"/>
      <c r="G33" s="335"/>
      <c r="H33" s="335"/>
      <c r="I33" s="335"/>
      <c r="J33" s="408">
        <f>添付3!C25</f>
        <v>100000</v>
      </c>
      <c r="K33" s="408"/>
      <c r="L33" s="408"/>
      <c r="M33" s="408"/>
      <c r="N33" s="408"/>
      <c r="O33" s="408"/>
      <c r="P33" s="408"/>
      <c r="Q33" s="408"/>
      <c r="R33" s="408"/>
      <c r="S33" s="408"/>
      <c r="T33" s="408"/>
      <c r="U33" s="408"/>
      <c r="V33" s="408"/>
      <c r="W33" s="408"/>
      <c r="X33" s="408"/>
      <c r="Y33" s="408"/>
      <c r="Z33" s="408"/>
      <c r="AB33" s="3" t="s">
        <v>48</v>
      </c>
      <c r="AC33" s="3" t="s">
        <v>226</v>
      </c>
    </row>
    <row r="34" spans="1:29" ht="21" customHeight="1" x14ac:dyDescent="0.45">
      <c r="A34" s="403" t="s">
        <v>41</v>
      </c>
      <c r="B34" s="404"/>
      <c r="C34" s="404"/>
      <c r="D34" s="404"/>
      <c r="E34" s="404"/>
      <c r="F34" s="404"/>
      <c r="G34" s="404"/>
      <c r="H34" s="404"/>
      <c r="I34" s="396"/>
      <c r="J34" s="408">
        <f>添付3!C8</f>
        <v>840000</v>
      </c>
      <c r="K34" s="408"/>
      <c r="L34" s="408"/>
      <c r="M34" s="408"/>
      <c r="N34" s="408"/>
      <c r="O34" s="408"/>
      <c r="P34" s="408"/>
      <c r="Q34" s="408"/>
      <c r="R34" s="408"/>
      <c r="S34" s="408"/>
      <c r="T34" s="408"/>
      <c r="U34" s="408"/>
      <c r="V34" s="408"/>
      <c r="W34" s="408"/>
      <c r="X34" s="408"/>
      <c r="Y34" s="408"/>
      <c r="Z34" s="408"/>
      <c r="AB34" s="3" t="s">
        <v>48</v>
      </c>
      <c r="AC34" s="3" t="s">
        <v>226</v>
      </c>
    </row>
    <row r="35" spans="1:29" ht="21" customHeight="1" x14ac:dyDescent="0.45">
      <c r="A35" s="403" t="s">
        <v>42</v>
      </c>
      <c r="B35" s="404"/>
      <c r="C35" s="404"/>
      <c r="D35" s="404"/>
      <c r="E35" s="404"/>
      <c r="F35" s="404"/>
      <c r="G35" s="404"/>
      <c r="H35" s="404"/>
      <c r="I35" s="396"/>
      <c r="J35" s="408">
        <f>添付3!C36</f>
        <v>0</v>
      </c>
      <c r="K35" s="408"/>
      <c r="L35" s="408"/>
      <c r="M35" s="408"/>
      <c r="N35" s="408"/>
      <c r="O35" s="408"/>
      <c r="P35" s="408"/>
      <c r="Q35" s="408"/>
      <c r="R35" s="408"/>
      <c r="S35" s="408"/>
      <c r="T35" s="408"/>
      <c r="U35" s="408"/>
      <c r="V35" s="408"/>
      <c r="W35" s="408"/>
      <c r="X35" s="408"/>
      <c r="Y35" s="408"/>
      <c r="Z35" s="408"/>
      <c r="AB35" s="3" t="s">
        <v>48</v>
      </c>
      <c r="AC35" s="3" t="s">
        <v>226</v>
      </c>
    </row>
  </sheetData>
  <sheetProtection formatCells="0"/>
  <mergeCells count="104">
    <mergeCell ref="A19:E20"/>
    <mergeCell ref="P15:T15"/>
    <mergeCell ref="F16:J16"/>
    <mergeCell ref="K16:O16"/>
    <mergeCell ref="A23:Z23"/>
    <mergeCell ref="P16:T16"/>
    <mergeCell ref="A2:Z2"/>
    <mergeCell ref="F3:G3"/>
    <mergeCell ref="A3:E3"/>
    <mergeCell ref="F4:G4"/>
    <mergeCell ref="F8:G8"/>
    <mergeCell ref="T4:U4"/>
    <mergeCell ref="T7:U7"/>
    <mergeCell ref="T8:U8"/>
    <mergeCell ref="F6:G6"/>
    <mergeCell ref="H6:L6"/>
    <mergeCell ref="M3:Q3"/>
    <mergeCell ref="A12:Z12"/>
    <mergeCell ref="A9:Z9"/>
    <mergeCell ref="H3:L3"/>
    <mergeCell ref="H4:L4"/>
    <mergeCell ref="H8:L8"/>
    <mergeCell ref="F7:G7"/>
    <mergeCell ref="H7:L7"/>
    <mergeCell ref="P13:T13"/>
    <mergeCell ref="K13:O13"/>
    <mergeCell ref="F13:J13"/>
    <mergeCell ref="F14:J14"/>
    <mergeCell ref="K14:O14"/>
    <mergeCell ref="P14:T14"/>
    <mergeCell ref="F15:J15"/>
    <mergeCell ref="K15:O15"/>
    <mergeCell ref="A17:Z17"/>
    <mergeCell ref="J35:Z35"/>
    <mergeCell ref="A34:I34"/>
    <mergeCell ref="A35:I35"/>
    <mergeCell ref="F24:O24"/>
    <mergeCell ref="P24:Z24"/>
    <mergeCell ref="A32:Z32"/>
    <mergeCell ref="F25:O25"/>
    <mergeCell ref="F26:O26"/>
    <mergeCell ref="F27:O27"/>
    <mergeCell ref="F28:O28"/>
    <mergeCell ref="U25:V25"/>
    <mergeCell ref="U27:V27"/>
    <mergeCell ref="A29:E29"/>
    <mergeCell ref="A30:Z30"/>
    <mergeCell ref="F29:O29"/>
    <mergeCell ref="P29:Q29"/>
    <mergeCell ref="R28:Z28"/>
    <mergeCell ref="A27:E28"/>
    <mergeCell ref="A25:E26"/>
    <mergeCell ref="A33:I33"/>
    <mergeCell ref="J33:Z33"/>
    <mergeCell ref="J34:Z34"/>
    <mergeCell ref="A24:E24"/>
    <mergeCell ref="A11:Z11"/>
    <mergeCell ref="R29:Z29"/>
    <mergeCell ref="P25:Q25"/>
    <mergeCell ref="P26:Q26"/>
    <mergeCell ref="P27:Q27"/>
    <mergeCell ref="P28:Q28"/>
    <mergeCell ref="W25:Z25"/>
    <mergeCell ref="R25:T25"/>
    <mergeCell ref="R27:T27"/>
    <mergeCell ref="W27:Z27"/>
    <mergeCell ref="R26:Z26"/>
    <mergeCell ref="F19:G19"/>
    <mergeCell ref="F20:G20"/>
    <mergeCell ref="H19:Z19"/>
    <mergeCell ref="H20:Z20"/>
    <mergeCell ref="A21:Z21"/>
    <mergeCell ref="A13:E13"/>
    <mergeCell ref="A14:E14"/>
    <mergeCell ref="A15:E15"/>
    <mergeCell ref="A16:E16"/>
    <mergeCell ref="U13:Z13"/>
    <mergeCell ref="U14:Z14"/>
    <mergeCell ref="U15:Z15"/>
    <mergeCell ref="U16:Z16"/>
    <mergeCell ref="T5:U5"/>
    <mergeCell ref="T6:U6"/>
    <mergeCell ref="V4:W6"/>
    <mergeCell ref="A1:Z1"/>
    <mergeCell ref="X4:Y6"/>
    <mergeCell ref="Z4:Z6"/>
    <mergeCell ref="R7:S7"/>
    <mergeCell ref="R8:S8"/>
    <mergeCell ref="V7:W8"/>
    <mergeCell ref="X7:Y8"/>
    <mergeCell ref="Z7:Z8"/>
    <mergeCell ref="A4:E6"/>
    <mergeCell ref="F5:G5"/>
    <mergeCell ref="A7:E8"/>
    <mergeCell ref="H5:L5"/>
    <mergeCell ref="M5:Q5"/>
    <mergeCell ref="M6:Q6"/>
    <mergeCell ref="M4:Q4"/>
    <mergeCell ref="M7:Q7"/>
    <mergeCell ref="R3:Z3"/>
    <mergeCell ref="R4:S4"/>
    <mergeCell ref="M8:Q8"/>
    <mergeCell ref="R5:S5"/>
    <mergeCell ref="R6:S6"/>
  </mergeCells>
  <phoneticPr fontId="21"/>
  <conditionalFormatting sqref="F4:G4">
    <cfRule type="containsBlanks" dxfId="38" priority="14">
      <formula>LEN(TRIM(F4))=0</formula>
    </cfRule>
  </conditionalFormatting>
  <conditionalFormatting sqref="F19:F20">
    <cfRule type="containsBlanks" dxfId="37" priority="12">
      <formula>LEN(TRIM(F19))=0</formula>
    </cfRule>
  </conditionalFormatting>
  <conditionalFormatting sqref="U27 U25">
    <cfRule type="containsBlanks" dxfId="36" priority="6">
      <formula>LEN(TRIM(U25))=0</formula>
    </cfRule>
  </conditionalFormatting>
  <conditionalFormatting sqref="H4:Q6">
    <cfRule type="containsBlanks" dxfId="35" priority="5">
      <formula>LEN(TRIM(H4))=0</formula>
    </cfRule>
  </conditionalFormatting>
  <conditionalFormatting sqref="V7 H7:Q8">
    <cfRule type="containsBlanks" dxfId="34" priority="2">
      <formula>LEN(TRIM(H7))=0</formula>
    </cfRule>
  </conditionalFormatting>
  <conditionalFormatting sqref="F5:G8">
    <cfRule type="containsBlanks" dxfId="33" priority="1">
      <formula>LEN(TRIM(F5))=0</formula>
    </cfRule>
  </conditionalFormatting>
  <dataValidations count="1">
    <dataValidation type="list" allowBlank="1" showInputMessage="1" showErrorMessage="1" sqref="F19:F20 F4:G8">
      <formula1>"□,■"</formula1>
    </dataValidation>
  </dataValidations>
  <pageMargins left="0.78740157480314965" right="0.78740157480314965" top="0.78740157480314965" bottom="0.59055118110236227" header="0.31496062992125984" footer="0.31496062992125984"/>
  <pageSetup paperSize="9" orientation="portrait" r:id="rId1"/>
  <ignoredErrors>
    <ignoredError sqref="P26:P2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B29"/>
  <sheetViews>
    <sheetView showGridLines="0" view="pageBreakPreview" zoomScale="70" zoomScaleNormal="110" zoomScaleSheetLayoutView="70" workbookViewId="0">
      <selection activeCell="O5" sqref="O5:P5"/>
    </sheetView>
  </sheetViews>
  <sheetFormatPr defaultColWidth="3" defaultRowHeight="18" x14ac:dyDescent="0.45"/>
  <cols>
    <col min="4" max="4" width="2.19921875" customWidth="1"/>
    <col min="5" max="28" width="2.69921875" customWidth="1"/>
  </cols>
  <sheetData>
    <row r="1" spans="1:28" x14ac:dyDescent="0.45">
      <c r="A1" s="419" t="s">
        <v>228</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row>
    <row r="2" spans="1:28" ht="18" customHeight="1" x14ac:dyDescent="0.45">
      <c r="A2" s="340" t="s">
        <v>229</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row>
    <row r="3" spans="1:28" x14ac:dyDescent="0.45">
      <c r="A3" s="418"/>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row>
    <row r="4" spans="1:28" ht="18.600000000000001" customHeight="1" x14ac:dyDescent="0.45">
      <c r="A4" s="434" t="s">
        <v>230</v>
      </c>
      <c r="B4" s="434"/>
      <c r="C4" s="434"/>
      <c r="D4" s="434"/>
      <c r="E4" s="423"/>
      <c r="F4" s="424"/>
      <c r="G4" s="424"/>
      <c r="H4" s="424"/>
      <c r="I4" s="424"/>
      <c r="J4" s="424"/>
      <c r="K4" s="424"/>
      <c r="L4" s="424"/>
      <c r="M4" s="424"/>
      <c r="N4" s="424"/>
      <c r="O4" s="422">
        <v>24</v>
      </c>
      <c r="P4" s="422"/>
      <c r="Q4" s="266" t="s">
        <v>231</v>
      </c>
      <c r="R4" s="266"/>
      <c r="S4" s="266"/>
      <c r="T4" s="266"/>
      <c r="U4" s="266"/>
      <c r="V4" s="266"/>
      <c r="W4" s="266"/>
      <c r="X4" s="266"/>
      <c r="Y4" s="266"/>
      <c r="Z4" s="266"/>
      <c r="AA4" s="266"/>
      <c r="AB4" s="267"/>
    </row>
    <row r="5" spans="1:28" x14ac:dyDescent="0.45">
      <c r="A5" s="434"/>
      <c r="B5" s="434"/>
      <c r="C5" s="434"/>
      <c r="D5" s="434"/>
      <c r="E5" s="271" t="s">
        <v>125</v>
      </c>
      <c r="F5" s="271"/>
      <c r="G5" s="271" t="s">
        <v>232</v>
      </c>
      <c r="H5" s="271"/>
      <c r="I5" s="271" t="s">
        <v>233</v>
      </c>
      <c r="J5" s="271"/>
      <c r="K5" s="271" t="s">
        <v>234</v>
      </c>
      <c r="L5" s="271"/>
      <c r="M5" s="271" t="s">
        <v>235</v>
      </c>
      <c r="N5" s="271"/>
      <c r="O5" s="271" t="s">
        <v>236</v>
      </c>
      <c r="P5" s="271"/>
      <c r="Q5" s="271" t="s">
        <v>237</v>
      </c>
      <c r="R5" s="271"/>
      <c r="S5" s="271" t="s">
        <v>238</v>
      </c>
      <c r="T5" s="271"/>
      <c r="U5" s="271" t="s">
        <v>239</v>
      </c>
      <c r="V5" s="271"/>
      <c r="W5" s="271" t="s">
        <v>240</v>
      </c>
      <c r="X5" s="271"/>
      <c r="Y5" s="271" t="s">
        <v>241</v>
      </c>
      <c r="Z5" s="271"/>
      <c r="AA5" s="271" t="s">
        <v>242</v>
      </c>
      <c r="AB5" s="271"/>
    </row>
    <row r="6" spans="1:28" ht="30" customHeight="1" x14ac:dyDescent="0.45">
      <c r="A6" s="357" t="s">
        <v>371</v>
      </c>
      <c r="B6" s="356"/>
      <c r="C6" s="356"/>
      <c r="D6" s="372"/>
      <c r="E6" s="431"/>
      <c r="F6" s="431"/>
      <c r="G6" s="432"/>
      <c r="H6" s="433"/>
      <c r="I6" s="432"/>
      <c r="J6" s="433"/>
      <c r="K6" s="432"/>
      <c r="L6" s="433"/>
      <c r="M6" s="432"/>
      <c r="N6" s="433"/>
      <c r="O6" s="432"/>
      <c r="P6" s="433"/>
      <c r="Q6" s="432"/>
      <c r="R6" s="433"/>
      <c r="S6" s="432"/>
      <c r="T6" s="433"/>
      <c r="U6" s="432"/>
      <c r="V6" s="433"/>
      <c r="W6" s="432"/>
      <c r="X6" s="433"/>
      <c r="Y6" s="432"/>
      <c r="Z6" s="433"/>
      <c r="AA6" s="432"/>
      <c r="AB6" s="433"/>
    </row>
    <row r="7" spans="1:28" ht="30" customHeight="1" x14ac:dyDescent="0.45">
      <c r="A7" s="358" t="s">
        <v>372</v>
      </c>
      <c r="B7" s="359"/>
      <c r="C7" s="359"/>
      <c r="D7" s="427"/>
      <c r="E7" s="428"/>
      <c r="F7" s="428"/>
      <c r="G7" s="425"/>
      <c r="H7" s="426"/>
      <c r="I7" s="425"/>
      <c r="J7" s="426"/>
      <c r="K7" s="425"/>
      <c r="L7" s="426"/>
      <c r="M7" s="425"/>
      <c r="N7" s="426"/>
      <c r="O7" s="425"/>
      <c r="P7" s="426"/>
      <c r="Q7" s="425"/>
      <c r="R7" s="426"/>
      <c r="S7" s="425"/>
      <c r="T7" s="426"/>
      <c r="U7" s="425"/>
      <c r="V7" s="426"/>
      <c r="W7" s="425"/>
      <c r="X7" s="426"/>
      <c r="Y7" s="425"/>
      <c r="Z7" s="426"/>
      <c r="AA7" s="425"/>
      <c r="AB7" s="426"/>
    </row>
    <row r="8" spans="1:28" ht="30" customHeight="1" x14ac:dyDescent="0.45">
      <c r="A8" s="358" t="s">
        <v>373</v>
      </c>
      <c r="B8" s="359"/>
      <c r="C8" s="359"/>
      <c r="D8" s="427"/>
      <c r="E8" s="428"/>
      <c r="F8" s="428"/>
      <c r="G8" s="425"/>
      <c r="H8" s="426"/>
      <c r="I8" s="425"/>
      <c r="J8" s="426"/>
      <c r="K8" s="425"/>
      <c r="L8" s="426"/>
      <c r="M8" s="425"/>
      <c r="N8" s="426"/>
      <c r="O8" s="425"/>
      <c r="P8" s="426"/>
      <c r="Q8" s="425"/>
      <c r="R8" s="426"/>
      <c r="S8" s="425"/>
      <c r="T8" s="426"/>
      <c r="U8" s="425"/>
      <c r="V8" s="426"/>
      <c r="W8" s="425"/>
      <c r="X8" s="426"/>
      <c r="Y8" s="425"/>
      <c r="Z8" s="426"/>
      <c r="AA8" s="425"/>
      <c r="AB8" s="426"/>
    </row>
    <row r="9" spans="1:28" ht="30" customHeight="1" x14ac:dyDescent="0.45">
      <c r="A9" s="358" t="s">
        <v>374</v>
      </c>
      <c r="B9" s="359"/>
      <c r="C9" s="359"/>
      <c r="D9" s="427"/>
      <c r="E9" s="428"/>
      <c r="F9" s="428"/>
      <c r="G9" s="425"/>
      <c r="H9" s="426"/>
      <c r="I9" s="425"/>
      <c r="J9" s="426"/>
      <c r="K9" s="425"/>
      <c r="L9" s="426"/>
      <c r="M9" s="425"/>
      <c r="N9" s="426"/>
      <c r="O9" s="425"/>
      <c r="P9" s="426"/>
      <c r="Q9" s="425"/>
      <c r="R9" s="426"/>
      <c r="S9" s="425"/>
      <c r="T9" s="426"/>
      <c r="U9" s="425"/>
      <c r="V9" s="426"/>
      <c r="W9" s="425"/>
      <c r="X9" s="426"/>
      <c r="Y9" s="425"/>
      <c r="Z9" s="426"/>
      <c r="AA9" s="425"/>
      <c r="AB9" s="426"/>
    </row>
    <row r="10" spans="1:28" ht="30" customHeight="1" x14ac:dyDescent="0.45">
      <c r="A10" s="358" t="s">
        <v>375</v>
      </c>
      <c r="B10" s="359"/>
      <c r="C10" s="359"/>
      <c r="D10" s="427"/>
      <c r="E10" s="428"/>
      <c r="F10" s="428"/>
      <c r="G10" s="425"/>
      <c r="H10" s="426"/>
      <c r="I10" s="425"/>
      <c r="J10" s="426"/>
      <c r="K10" s="425"/>
      <c r="L10" s="426"/>
      <c r="M10" s="425"/>
      <c r="N10" s="426"/>
      <c r="O10" s="425"/>
      <c r="P10" s="426"/>
      <c r="Q10" s="425"/>
      <c r="R10" s="426"/>
      <c r="S10" s="425"/>
      <c r="T10" s="426"/>
      <c r="U10" s="425"/>
      <c r="V10" s="426"/>
      <c r="W10" s="425"/>
      <c r="X10" s="426"/>
      <c r="Y10" s="425"/>
      <c r="Z10" s="426"/>
      <c r="AA10" s="425"/>
      <c r="AB10" s="426"/>
    </row>
    <row r="11" spans="1:28" ht="30" customHeight="1" x14ac:dyDescent="0.45">
      <c r="A11" s="358" t="s">
        <v>376</v>
      </c>
      <c r="B11" s="359"/>
      <c r="C11" s="359"/>
      <c r="D11" s="427"/>
      <c r="E11" s="428"/>
      <c r="F11" s="428"/>
      <c r="G11" s="425"/>
      <c r="H11" s="426"/>
      <c r="I11" s="425"/>
      <c r="J11" s="426"/>
      <c r="K11" s="425"/>
      <c r="L11" s="426"/>
      <c r="M11" s="425"/>
      <c r="N11" s="426"/>
      <c r="O11" s="425"/>
      <c r="P11" s="426"/>
      <c r="Q11" s="425"/>
      <c r="R11" s="426"/>
      <c r="S11" s="425"/>
      <c r="T11" s="426"/>
      <c r="U11" s="425"/>
      <c r="V11" s="426"/>
      <c r="W11" s="425"/>
      <c r="X11" s="426"/>
      <c r="Y11" s="425"/>
      <c r="Z11" s="426"/>
      <c r="AA11" s="425"/>
      <c r="AB11" s="426"/>
    </row>
    <row r="12" spans="1:28" ht="30" customHeight="1" x14ac:dyDescent="0.45">
      <c r="A12" s="435"/>
      <c r="B12" s="436"/>
      <c r="C12" s="436"/>
      <c r="D12" s="437"/>
      <c r="E12" s="428"/>
      <c r="F12" s="428"/>
      <c r="G12" s="425"/>
      <c r="H12" s="426"/>
      <c r="I12" s="425"/>
      <c r="J12" s="426"/>
      <c r="K12" s="425"/>
      <c r="L12" s="426"/>
      <c r="M12" s="425"/>
      <c r="N12" s="426"/>
      <c r="O12" s="425"/>
      <c r="P12" s="426"/>
      <c r="Q12" s="425"/>
      <c r="R12" s="426"/>
      <c r="S12" s="425"/>
      <c r="T12" s="426"/>
      <c r="U12" s="425"/>
      <c r="V12" s="426"/>
      <c r="W12" s="425"/>
      <c r="X12" s="426"/>
      <c r="Y12" s="425"/>
      <c r="Z12" s="426"/>
      <c r="AA12" s="425"/>
      <c r="AB12" s="426"/>
    </row>
    <row r="13" spans="1:28" ht="30" customHeight="1" x14ac:dyDescent="0.45">
      <c r="A13" s="438"/>
      <c r="B13" s="439"/>
      <c r="C13" s="439"/>
      <c r="D13" s="440"/>
      <c r="E13" s="441"/>
      <c r="F13" s="441"/>
      <c r="G13" s="429"/>
      <c r="H13" s="430"/>
      <c r="I13" s="429"/>
      <c r="J13" s="430"/>
      <c r="K13" s="429"/>
      <c r="L13" s="430"/>
      <c r="M13" s="429"/>
      <c r="N13" s="430"/>
      <c r="O13" s="429"/>
      <c r="P13" s="430"/>
      <c r="Q13" s="429"/>
      <c r="R13" s="430"/>
      <c r="S13" s="429"/>
      <c r="T13" s="430"/>
      <c r="U13" s="429"/>
      <c r="V13" s="430"/>
      <c r="W13" s="429"/>
      <c r="X13" s="430"/>
      <c r="Y13" s="429"/>
      <c r="Z13" s="430"/>
      <c r="AA13" s="429"/>
      <c r="AB13" s="430"/>
    </row>
    <row r="14" spans="1:28" ht="30" customHeight="1" x14ac:dyDescent="0.45">
      <c r="A14" s="359"/>
      <c r="B14" s="359"/>
      <c r="C14" s="359"/>
      <c r="D14" s="359"/>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row>
    <row r="15" spans="1:28" ht="30" customHeight="1" x14ac:dyDescent="0.45">
      <c r="A15" s="359"/>
      <c r="B15" s="359"/>
      <c r="C15" s="359"/>
      <c r="D15" s="359"/>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row>
    <row r="16" spans="1:28" ht="30" customHeight="1" x14ac:dyDescent="0.45">
      <c r="A16" s="359"/>
      <c r="B16" s="359"/>
      <c r="C16" s="359"/>
      <c r="D16" s="359"/>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row>
    <row r="17" spans="1:28" ht="30" customHeight="1" x14ac:dyDescent="0.45">
      <c r="A17" s="359"/>
      <c r="B17" s="359"/>
      <c r="C17" s="359"/>
      <c r="D17" s="359"/>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row>
    <row r="18" spans="1:28" ht="30" customHeight="1" x14ac:dyDescent="0.45">
      <c r="A18" s="359"/>
      <c r="B18" s="359"/>
      <c r="C18" s="359"/>
      <c r="D18" s="359"/>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row>
    <row r="19" spans="1:28" ht="30" customHeight="1" x14ac:dyDescent="0.45">
      <c r="A19" s="359"/>
      <c r="B19" s="359"/>
      <c r="C19" s="359"/>
      <c r="D19" s="359"/>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row>
    <row r="20" spans="1:28" ht="30" customHeight="1" x14ac:dyDescent="0.45">
      <c r="A20" s="359"/>
      <c r="B20" s="359"/>
      <c r="C20" s="359"/>
      <c r="D20" s="359"/>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row>
    <row r="21" spans="1:28" ht="30" customHeight="1" x14ac:dyDescent="0.45">
      <c r="A21" s="359"/>
      <c r="B21" s="359"/>
      <c r="C21" s="359"/>
      <c r="D21" s="359"/>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row>
    <row r="22" spans="1:28" ht="30" customHeight="1" x14ac:dyDescent="0.45">
      <c r="A22" s="359"/>
      <c r="B22" s="359"/>
      <c r="C22" s="359"/>
      <c r="D22" s="359"/>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row>
    <row r="23" spans="1:28" ht="30" customHeight="1" x14ac:dyDescent="0.45">
      <c r="A23" s="359"/>
      <c r="B23" s="359"/>
      <c r="C23" s="359"/>
      <c r="D23" s="359"/>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row>
    <row r="24" spans="1:28" ht="30" customHeight="1" x14ac:dyDescent="0.45">
      <c r="A24" s="359"/>
      <c r="B24" s="359"/>
      <c r="C24" s="359"/>
      <c r="D24" s="359"/>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row>
    <row r="25" spans="1:28" ht="30" customHeight="1" x14ac:dyDescent="0.45">
      <c r="A25" s="421"/>
      <c r="B25" s="421"/>
      <c r="C25" s="421"/>
      <c r="D25" s="421"/>
      <c r="E25" s="420"/>
      <c r="F25" s="420"/>
      <c r="G25" s="420"/>
      <c r="H25" s="420"/>
      <c r="I25" s="420"/>
      <c r="J25" s="420"/>
      <c r="K25" s="420"/>
      <c r="L25" s="420"/>
      <c r="M25" s="420"/>
      <c r="N25" s="420"/>
      <c r="O25" s="420"/>
      <c r="P25" s="420"/>
      <c r="Q25" s="420"/>
      <c r="R25" s="420"/>
      <c r="S25" s="420"/>
      <c r="T25" s="420"/>
      <c r="U25" s="420"/>
      <c r="V25" s="420"/>
      <c r="W25" s="420"/>
      <c r="X25" s="420"/>
      <c r="Y25" s="420"/>
      <c r="Z25" s="420"/>
      <c r="AA25" s="420"/>
      <c r="AB25" s="420"/>
    </row>
    <row r="26" spans="1:28" x14ac:dyDescent="0.45">
      <c r="A26" s="421"/>
      <c r="B26" s="421"/>
      <c r="C26" s="421"/>
      <c r="D26" s="421"/>
      <c r="E26" s="420"/>
      <c r="F26" s="420"/>
      <c r="G26" s="420"/>
      <c r="H26" s="420"/>
      <c r="I26" s="420"/>
      <c r="J26" s="420"/>
      <c r="K26" s="420"/>
      <c r="L26" s="420"/>
      <c r="M26" s="420"/>
      <c r="N26" s="420"/>
      <c r="O26" s="420"/>
      <c r="P26" s="420"/>
      <c r="Q26" s="420"/>
      <c r="R26" s="420"/>
      <c r="S26" s="420"/>
      <c r="T26" s="420"/>
      <c r="U26" s="420"/>
      <c r="V26" s="420"/>
      <c r="W26" s="420"/>
      <c r="X26" s="420"/>
      <c r="Y26" s="420"/>
      <c r="Z26" s="420"/>
      <c r="AA26" s="420"/>
      <c r="AB26" s="420"/>
    </row>
    <row r="27" spans="1:28" x14ac:dyDescent="0.45">
      <c r="A27" s="421"/>
      <c r="B27" s="421"/>
      <c r="C27" s="421"/>
      <c r="D27" s="421"/>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0"/>
    </row>
    <row r="28" spans="1:28" x14ac:dyDescent="0.45">
      <c r="A28" s="421"/>
      <c r="B28" s="421"/>
      <c r="C28" s="421"/>
      <c r="D28" s="421"/>
      <c r="E28" s="420"/>
      <c r="F28" s="420"/>
      <c r="G28" s="420"/>
      <c r="H28" s="420"/>
      <c r="I28" s="420"/>
      <c r="J28" s="420"/>
      <c r="K28" s="420"/>
      <c r="L28" s="420"/>
      <c r="M28" s="420"/>
      <c r="N28" s="420"/>
      <c r="O28" s="420"/>
      <c r="P28" s="420"/>
      <c r="Q28" s="420"/>
      <c r="R28" s="420"/>
      <c r="S28" s="420"/>
      <c r="T28" s="420"/>
      <c r="U28" s="420"/>
      <c r="V28" s="420"/>
      <c r="W28" s="420"/>
      <c r="X28" s="420"/>
      <c r="Y28" s="420"/>
      <c r="Z28" s="420"/>
      <c r="AA28" s="420"/>
      <c r="AB28" s="420"/>
    </row>
    <row r="29" spans="1:28" x14ac:dyDescent="0.45">
      <c r="A29" s="421"/>
      <c r="B29" s="421"/>
      <c r="C29" s="421"/>
      <c r="D29" s="421"/>
      <c r="E29" s="420"/>
      <c r="F29" s="420"/>
      <c r="G29" s="420"/>
      <c r="H29" s="420"/>
      <c r="I29" s="420"/>
      <c r="J29" s="420"/>
      <c r="K29" s="420"/>
      <c r="L29" s="420"/>
      <c r="M29" s="420"/>
      <c r="N29" s="420"/>
      <c r="O29" s="420"/>
      <c r="P29" s="420"/>
      <c r="Q29" s="420"/>
      <c r="R29" s="420"/>
      <c r="S29" s="420"/>
      <c r="T29" s="420"/>
      <c r="U29" s="420"/>
      <c r="V29" s="420"/>
      <c r="W29" s="420"/>
      <c r="X29" s="420"/>
      <c r="Y29" s="420"/>
      <c r="Z29" s="420"/>
      <c r="AA29" s="420"/>
      <c r="AB29" s="420"/>
    </row>
  </sheetData>
  <sheetProtection formatCells="0"/>
  <mergeCells count="331">
    <mergeCell ref="Y6:Z6"/>
    <mergeCell ref="A4:D5"/>
    <mergeCell ref="A6:D6"/>
    <mergeCell ref="A7:D7"/>
    <mergeCell ref="A8:D8"/>
    <mergeCell ref="A12:D12"/>
    <mergeCell ref="A13:D13"/>
    <mergeCell ref="A14:D14"/>
    <mergeCell ref="E7:F7"/>
    <mergeCell ref="E8:F8"/>
    <mergeCell ref="E12:F12"/>
    <mergeCell ref="E13:F13"/>
    <mergeCell ref="E14:F14"/>
    <mergeCell ref="U7:V7"/>
    <mergeCell ref="W7:X7"/>
    <mergeCell ref="U5:V5"/>
    <mergeCell ref="W5:X5"/>
    <mergeCell ref="Y5:Z5"/>
    <mergeCell ref="M12:N12"/>
    <mergeCell ref="O12:P12"/>
    <mergeCell ref="Q12:R12"/>
    <mergeCell ref="S12:T12"/>
    <mergeCell ref="U12:V12"/>
    <mergeCell ref="Y12:Z12"/>
    <mergeCell ref="AA12:AB12"/>
    <mergeCell ref="Y11:Z11"/>
    <mergeCell ref="AA11:AB11"/>
    <mergeCell ref="AA5:AB5"/>
    <mergeCell ref="E6:F6"/>
    <mergeCell ref="G6:H6"/>
    <mergeCell ref="I6:J6"/>
    <mergeCell ref="K6:L6"/>
    <mergeCell ref="M6:N6"/>
    <mergeCell ref="E5:F5"/>
    <mergeCell ref="G5:H5"/>
    <mergeCell ref="I5:J5"/>
    <mergeCell ref="K5:L5"/>
    <mergeCell ref="M5:N5"/>
    <mergeCell ref="O5:P5"/>
    <mergeCell ref="Q5:R5"/>
    <mergeCell ref="S5:T5"/>
    <mergeCell ref="AA6:AB6"/>
    <mergeCell ref="O6:P6"/>
    <mergeCell ref="Q6:R6"/>
    <mergeCell ref="S6:T6"/>
    <mergeCell ref="U6:V6"/>
    <mergeCell ref="W6:X6"/>
    <mergeCell ref="Y7:Z7"/>
    <mergeCell ref="AA7:AB7"/>
    <mergeCell ref="G8:H8"/>
    <mergeCell ref="I8:J8"/>
    <mergeCell ref="K8:L8"/>
    <mergeCell ref="M8:N8"/>
    <mergeCell ref="O8:P8"/>
    <mergeCell ref="Q8:R8"/>
    <mergeCell ref="S8:T8"/>
    <mergeCell ref="U8:V8"/>
    <mergeCell ref="W8:X8"/>
    <mergeCell ref="Y8:Z8"/>
    <mergeCell ref="AA8:AB8"/>
    <mergeCell ref="G7:H7"/>
    <mergeCell ref="I7:J7"/>
    <mergeCell ref="K7:L7"/>
    <mergeCell ref="M7:N7"/>
    <mergeCell ref="O7:P7"/>
    <mergeCell ref="G13:H13"/>
    <mergeCell ref="I13:J13"/>
    <mergeCell ref="K13:L13"/>
    <mergeCell ref="M13:N13"/>
    <mergeCell ref="O13:P13"/>
    <mergeCell ref="Q13:R13"/>
    <mergeCell ref="S9:T9"/>
    <mergeCell ref="U9:V9"/>
    <mergeCell ref="W9:X9"/>
    <mergeCell ref="I10:J10"/>
    <mergeCell ref="K10:L10"/>
    <mergeCell ref="M10:N10"/>
    <mergeCell ref="O10:P10"/>
    <mergeCell ref="Q10:R10"/>
    <mergeCell ref="M9:N9"/>
    <mergeCell ref="O9:P9"/>
    <mergeCell ref="Q9:R9"/>
    <mergeCell ref="G12:H12"/>
    <mergeCell ref="I12:J12"/>
    <mergeCell ref="K12:L12"/>
    <mergeCell ref="W12:X12"/>
    <mergeCell ref="S14:T14"/>
    <mergeCell ref="U14:V14"/>
    <mergeCell ref="W14:X14"/>
    <mergeCell ref="Y14:Z14"/>
    <mergeCell ref="AA14:AB14"/>
    <mergeCell ref="A9:D9"/>
    <mergeCell ref="E9:F9"/>
    <mergeCell ref="G9:H9"/>
    <mergeCell ref="I9:J9"/>
    <mergeCell ref="K9:L9"/>
    <mergeCell ref="G14:H14"/>
    <mergeCell ref="I14:J14"/>
    <mergeCell ref="K14:L14"/>
    <mergeCell ref="M14:N14"/>
    <mergeCell ref="O14:P14"/>
    <mergeCell ref="Q14:R14"/>
    <mergeCell ref="S13:T13"/>
    <mergeCell ref="U13:V13"/>
    <mergeCell ref="W13:X13"/>
    <mergeCell ref="Y13:Z13"/>
    <mergeCell ref="AA13:AB13"/>
    <mergeCell ref="A10:D10"/>
    <mergeCell ref="E10:F10"/>
    <mergeCell ref="G10:H10"/>
    <mergeCell ref="A2:AB2"/>
    <mergeCell ref="O4:P4"/>
    <mergeCell ref="Q4:AB4"/>
    <mergeCell ref="E4:N4"/>
    <mergeCell ref="M11:N11"/>
    <mergeCell ref="O11:P11"/>
    <mergeCell ref="Q11:R11"/>
    <mergeCell ref="S11:T11"/>
    <mergeCell ref="U11:V11"/>
    <mergeCell ref="W11:X11"/>
    <mergeCell ref="S10:T10"/>
    <mergeCell ref="U10:V10"/>
    <mergeCell ref="W10:X10"/>
    <mergeCell ref="Y10:Z10"/>
    <mergeCell ref="AA10:AB10"/>
    <mergeCell ref="A11:D11"/>
    <mergeCell ref="E11:F11"/>
    <mergeCell ref="G11:H11"/>
    <mergeCell ref="I11:J11"/>
    <mergeCell ref="K11:L11"/>
    <mergeCell ref="Y9:Z9"/>
    <mergeCell ref="AA9:AB9"/>
    <mergeCell ref="Q7:R7"/>
    <mergeCell ref="S7:T7"/>
    <mergeCell ref="AA15:AB15"/>
    <mergeCell ref="A16:D16"/>
    <mergeCell ref="E16:F16"/>
    <mergeCell ref="G16:H16"/>
    <mergeCell ref="I16:J16"/>
    <mergeCell ref="K16:L16"/>
    <mergeCell ref="M16:N16"/>
    <mergeCell ref="O16:P16"/>
    <mergeCell ref="Q16:R16"/>
    <mergeCell ref="S16:T16"/>
    <mergeCell ref="O15:P15"/>
    <mergeCell ref="Q15:R15"/>
    <mergeCell ref="S15:T15"/>
    <mergeCell ref="U15:V15"/>
    <mergeCell ref="W15:X15"/>
    <mergeCell ref="Y15:Z15"/>
    <mergeCell ref="A15:D15"/>
    <mergeCell ref="E15:F15"/>
    <mergeCell ref="G15:H15"/>
    <mergeCell ref="I15:J15"/>
    <mergeCell ref="K15:L15"/>
    <mergeCell ref="M15:N15"/>
    <mergeCell ref="U16:V16"/>
    <mergeCell ref="W16:X16"/>
    <mergeCell ref="Q18:R18"/>
    <mergeCell ref="S18:T18"/>
    <mergeCell ref="Y16:Z16"/>
    <mergeCell ref="AA16:AB16"/>
    <mergeCell ref="A17:D17"/>
    <mergeCell ref="E17:F17"/>
    <mergeCell ref="G17:H17"/>
    <mergeCell ref="I17:J17"/>
    <mergeCell ref="K17:L17"/>
    <mergeCell ref="M17:N17"/>
    <mergeCell ref="AA17:AB17"/>
    <mergeCell ref="O17:P17"/>
    <mergeCell ref="Q17:R17"/>
    <mergeCell ref="S17:T17"/>
    <mergeCell ref="U17:V17"/>
    <mergeCell ref="W17:X17"/>
    <mergeCell ref="Y17:Z17"/>
    <mergeCell ref="U18:V18"/>
    <mergeCell ref="W18:X18"/>
    <mergeCell ref="Y18:Z18"/>
    <mergeCell ref="AA18:AB18"/>
    <mergeCell ref="A18:D18"/>
    <mergeCell ref="E18:F18"/>
    <mergeCell ref="G18:H18"/>
    <mergeCell ref="E19:F19"/>
    <mergeCell ref="G19:H19"/>
    <mergeCell ref="I19:J19"/>
    <mergeCell ref="K19:L19"/>
    <mergeCell ref="M19:N19"/>
    <mergeCell ref="AA19:AB19"/>
    <mergeCell ref="O19:P19"/>
    <mergeCell ref="Q19:R19"/>
    <mergeCell ref="S19:T19"/>
    <mergeCell ref="U19:V19"/>
    <mergeCell ref="W19:X19"/>
    <mergeCell ref="Y19:Z19"/>
    <mergeCell ref="I18:J18"/>
    <mergeCell ref="K18:L18"/>
    <mergeCell ref="M18:N18"/>
    <mergeCell ref="O18:P18"/>
    <mergeCell ref="U20:V20"/>
    <mergeCell ref="W20:X20"/>
    <mergeCell ref="Y20:Z20"/>
    <mergeCell ref="AA20:AB20"/>
    <mergeCell ref="A21:D21"/>
    <mergeCell ref="E21:F21"/>
    <mergeCell ref="G21:H21"/>
    <mergeCell ref="I21:J21"/>
    <mergeCell ref="K21:L21"/>
    <mergeCell ref="M21:N21"/>
    <mergeCell ref="A20:D20"/>
    <mergeCell ref="E20:F20"/>
    <mergeCell ref="G20:H20"/>
    <mergeCell ref="I20:J20"/>
    <mergeCell ref="K20:L20"/>
    <mergeCell ref="M20:N20"/>
    <mergeCell ref="O20:P20"/>
    <mergeCell ref="Q20:R20"/>
    <mergeCell ref="S20:T20"/>
    <mergeCell ref="A19:D19"/>
    <mergeCell ref="K23:L23"/>
    <mergeCell ref="M23:N23"/>
    <mergeCell ref="AA21:AB21"/>
    <mergeCell ref="A22:D22"/>
    <mergeCell ref="E22:F22"/>
    <mergeCell ref="G22:H22"/>
    <mergeCell ref="I22:J22"/>
    <mergeCell ref="K22:L22"/>
    <mergeCell ref="M22:N22"/>
    <mergeCell ref="O22:P22"/>
    <mergeCell ref="Q22:R22"/>
    <mergeCell ref="S22:T22"/>
    <mergeCell ref="O21:P21"/>
    <mergeCell ref="Q21:R21"/>
    <mergeCell ref="S21:T21"/>
    <mergeCell ref="U21:V21"/>
    <mergeCell ref="W21:X21"/>
    <mergeCell ref="Y21:Z21"/>
    <mergeCell ref="U25:V25"/>
    <mergeCell ref="W25:X25"/>
    <mergeCell ref="Y25:Z25"/>
    <mergeCell ref="AA25:AB25"/>
    <mergeCell ref="A26:D26"/>
    <mergeCell ref="E26:F26"/>
    <mergeCell ref="G26:H26"/>
    <mergeCell ref="I26:J26"/>
    <mergeCell ref="K26:L26"/>
    <mergeCell ref="M26:N26"/>
    <mergeCell ref="A25:D25"/>
    <mergeCell ref="E25:F25"/>
    <mergeCell ref="G25:H25"/>
    <mergeCell ref="I25:J25"/>
    <mergeCell ref="K25:L25"/>
    <mergeCell ref="M25:N25"/>
    <mergeCell ref="O25:P25"/>
    <mergeCell ref="Q25:R25"/>
    <mergeCell ref="S25:T25"/>
    <mergeCell ref="AA26:AB26"/>
    <mergeCell ref="O26:P26"/>
    <mergeCell ref="Q26:R26"/>
    <mergeCell ref="S26:T26"/>
    <mergeCell ref="U26:V26"/>
    <mergeCell ref="W26:X26"/>
    <mergeCell ref="Y26:Z26"/>
    <mergeCell ref="W28:X28"/>
    <mergeCell ref="Y28:Z28"/>
    <mergeCell ref="U27:V27"/>
    <mergeCell ref="W27:X27"/>
    <mergeCell ref="Y27:Z27"/>
    <mergeCell ref="AA27:AB27"/>
    <mergeCell ref="A28:D28"/>
    <mergeCell ref="E28:F28"/>
    <mergeCell ref="G28:H28"/>
    <mergeCell ref="I28:J28"/>
    <mergeCell ref="K28:L28"/>
    <mergeCell ref="M28:N28"/>
    <mergeCell ref="A27:D27"/>
    <mergeCell ref="E27:F27"/>
    <mergeCell ref="G27:H27"/>
    <mergeCell ref="I27:J27"/>
    <mergeCell ref="K27:L27"/>
    <mergeCell ref="M27:N27"/>
    <mergeCell ref="O27:P27"/>
    <mergeCell ref="Q27:R27"/>
    <mergeCell ref="S27:T27"/>
    <mergeCell ref="U29:V29"/>
    <mergeCell ref="W29:X29"/>
    <mergeCell ref="Y29:Z29"/>
    <mergeCell ref="AA29:AB29"/>
    <mergeCell ref="A24:D24"/>
    <mergeCell ref="E24:F24"/>
    <mergeCell ref="G24:H24"/>
    <mergeCell ref="I24:J24"/>
    <mergeCell ref="K24:L24"/>
    <mergeCell ref="M24:N24"/>
    <mergeCell ref="AA28:AB28"/>
    <mergeCell ref="A29:D29"/>
    <mergeCell ref="E29:F29"/>
    <mergeCell ref="G29:H29"/>
    <mergeCell ref="I29:J29"/>
    <mergeCell ref="K29:L29"/>
    <mergeCell ref="M29:N29"/>
    <mergeCell ref="O29:P29"/>
    <mergeCell ref="Q29:R29"/>
    <mergeCell ref="S29:T29"/>
    <mergeCell ref="O28:P28"/>
    <mergeCell ref="Q28:R28"/>
    <mergeCell ref="S28:T28"/>
    <mergeCell ref="U28:V28"/>
    <mergeCell ref="AA24:AB24"/>
    <mergeCell ref="A3:AB3"/>
    <mergeCell ref="A1:AB1"/>
    <mergeCell ref="O24:P24"/>
    <mergeCell ref="Q24:R24"/>
    <mergeCell ref="S24:T24"/>
    <mergeCell ref="U24:V24"/>
    <mergeCell ref="W24:X24"/>
    <mergeCell ref="Y24:Z24"/>
    <mergeCell ref="AA23:AB23"/>
    <mergeCell ref="O23:P23"/>
    <mergeCell ref="Q23:R23"/>
    <mergeCell ref="S23:T23"/>
    <mergeCell ref="U23:V23"/>
    <mergeCell ref="W23:X23"/>
    <mergeCell ref="Y23:Z23"/>
    <mergeCell ref="U22:V22"/>
    <mergeCell ref="W22:X22"/>
    <mergeCell ref="Y22:Z22"/>
    <mergeCell ref="AA22:AB22"/>
    <mergeCell ref="A23:D23"/>
    <mergeCell ref="E23:F23"/>
    <mergeCell ref="G23:H23"/>
    <mergeCell ref="I23:J23"/>
  </mergeCells>
  <phoneticPr fontId="21"/>
  <conditionalFormatting sqref="O4:P4">
    <cfRule type="containsBlanks" dxfId="32" priority="1">
      <formula>LEN(TRIM(O4))=0</formula>
    </cfRule>
  </conditionalFormatting>
  <pageMargins left="0.78740157480314965" right="0.78740157480314965" top="0.78740157480314965" bottom="0.59055118110236227"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30"/>
  <sheetViews>
    <sheetView showGridLines="0" view="pageBreakPreview" zoomScaleNormal="100" zoomScaleSheetLayoutView="100" workbookViewId="0">
      <selection activeCell="G6" sqref="G6"/>
    </sheetView>
  </sheetViews>
  <sheetFormatPr defaultColWidth="8.69921875" defaultRowHeight="13.2" x14ac:dyDescent="0.45"/>
  <cols>
    <col min="1" max="1" width="1" style="8" customWidth="1"/>
    <col min="2" max="2" width="8.69921875" style="8" customWidth="1"/>
    <col min="3" max="3" width="21.69921875" style="10" customWidth="1"/>
    <col min="4" max="4" width="5.8984375" style="8" bestFit="1" customWidth="1"/>
    <col min="5" max="5" width="9" style="8" customWidth="1"/>
    <col min="6" max="6" width="7.5" style="8" customWidth="1"/>
    <col min="7" max="7" width="23.69921875" style="11" customWidth="1"/>
    <col min="8" max="8" width="1" style="8" customWidth="1"/>
    <col min="9" max="9" width="8.69921875" style="9"/>
    <col min="10" max="16384" width="8.69921875" style="8"/>
  </cols>
  <sheetData>
    <row r="1" spans="1:10" ht="27" customHeight="1" thickBot="1" x14ac:dyDescent="0.5">
      <c r="A1" s="442" t="s">
        <v>47</v>
      </c>
      <c r="B1" s="443"/>
      <c r="C1" s="5" t="s">
        <v>327</v>
      </c>
      <c r="D1" s="6"/>
      <c r="E1" s="6"/>
      <c r="F1" s="6"/>
      <c r="G1" s="7"/>
      <c r="I1" s="9" t="s">
        <v>48</v>
      </c>
      <c r="J1" s="8" t="s">
        <v>328</v>
      </c>
    </row>
    <row r="2" spans="1:10" ht="18.600000000000001" customHeight="1" thickBot="1" x14ac:dyDescent="0.5"/>
    <row r="3" spans="1:10" ht="27" customHeight="1" thickBot="1" x14ac:dyDescent="0.5">
      <c r="B3" s="444" t="s">
        <v>326</v>
      </c>
      <c r="C3" s="445"/>
      <c r="D3" s="446" t="str">
        <f>IF(参考様式!O6&lt;&gt;"",参考様式!O6,"―")</f>
        <v>医療法人　いばエネ病院</v>
      </c>
      <c r="E3" s="447"/>
      <c r="F3" s="447"/>
      <c r="G3" s="448"/>
      <c r="I3" s="19" t="s">
        <v>48</v>
      </c>
      <c r="J3" s="20" t="s">
        <v>123</v>
      </c>
    </row>
    <row r="4" spans="1:10" ht="27" customHeight="1" thickBot="1" x14ac:dyDescent="0.5">
      <c r="B4" s="444" t="s">
        <v>49</v>
      </c>
      <c r="C4" s="445"/>
      <c r="D4" s="446" t="str">
        <f>IF(参考様式!O10&lt;&gt;"",参考様式!O10,"―")</f>
        <v>-</v>
      </c>
      <c r="E4" s="447"/>
      <c r="F4" s="447"/>
      <c r="G4" s="448"/>
      <c r="I4" s="9" t="s">
        <v>48</v>
      </c>
      <c r="J4" s="8" t="s">
        <v>50</v>
      </c>
    </row>
    <row r="5" spans="1:10" ht="18.600000000000001" customHeight="1" x14ac:dyDescent="0.45"/>
    <row r="6" spans="1:10" ht="18.600000000000001" customHeight="1" x14ac:dyDescent="0.45">
      <c r="B6" s="12" t="s">
        <v>51</v>
      </c>
      <c r="C6" s="13" t="s">
        <v>204</v>
      </c>
      <c r="D6" s="150" t="s">
        <v>52</v>
      </c>
      <c r="E6" s="12" t="s">
        <v>53</v>
      </c>
      <c r="F6" s="12" t="s">
        <v>54</v>
      </c>
      <c r="G6" s="13" t="s">
        <v>55</v>
      </c>
    </row>
    <row r="7" spans="1:10" ht="18" customHeight="1" x14ac:dyDescent="0.45">
      <c r="B7" s="12" t="s">
        <v>10</v>
      </c>
      <c r="C7" s="13" t="s">
        <v>325</v>
      </c>
      <c r="D7" s="15" t="s">
        <v>324</v>
      </c>
      <c r="E7" s="16" t="s">
        <v>102</v>
      </c>
      <c r="F7" s="184" t="s">
        <v>368</v>
      </c>
      <c r="G7" s="81"/>
    </row>
    <row r="8" spans="1:10" ht="27" customHeight="1" x14ac:dyDescent="0.45">
      <c r="B8" s="12" t="s">
        <v>10</v>
      </c>
      <c r="C8" s="13" t="s">
        <v>330</v>
      </c>
      <c r="D8" s="149" t="s">
        <v>331</v>
      </c>
      <c r="E8" s="16" t="s">
        <v>102</v>
      </c>
      <c r="F8" s="184" t="s">
        <v>368</v>
      </c>
      <c r="G8" s="81"/>
    </row>
    <row r="9" spans="1:10" ht="18" customHeight="1" x14ac:dyDescent="0.45">
      <c r="B9" s="12" t="s">
        <v>10</v>
      </c>
      <c r="C9" s="13" t="s">
        <v>205</v>
      </c>
      <c r="D9" s="15" t="s">
        <v>207</v>
      </c>
      <c r="E9" s="16" t="s">
        <v>102</v>
      </c>
      <c r="F9" s="184" t="s">
        <v>368</v>
      </c>
      <c r="G9" s="81"/>
    </row>
    <row r="10" spans="1:10" ht="18" customHeight="1" x14ac:dyDescent="0.45">
      <c r="B10" s="12" t="s">
        <v>10</v>
      </c>
      <c r="C10" s="13" t="s">
        <v>206</v>
      </c>
      <c r="D10" s="15" t="s">
        <v>208</v>
      </c>
      <c r="E10" s="16" t="s">
        <v>102</v>
      </c>
      <c r="F10" s="184" t="s">
        <v>368</v>
      </c>
      <c r="G10" s="81"/>
    </row>
    <row r="11" spans="1:10" ht="18" customHeight="1" x14ac:dyDescent="0.45">
      <c r="B11" s="14" t="s">
        <v>56</v>
      </c>
      <c r="C11" s="13" t="s">
        <v>57</v>
      </c>
      <c r="D11" s="15" t="s">
        <v>58</v>
      </c>
      <c r="E11" s="15" t="s">
        <v>59</v>
      </c>
      <c r="F11" s="184" t="s">
        <v>368</v>
      </c>
      <c r="G11" s="81" t="s">
        <v>329</v>
      </c>
      <c r="I11" s="9" t="s">
        <v>48</v>
      </c>
      <c r="J11" s="8" t="s">
        <v>289</v>
      </c>
    </row>
    <row r="12" spans="1:10" ht="39.6" x14ac:dyDescent="0.45">
      <c r="B12" s="14" t="s">
        <v>60</v>
      </c>
      <c r="C12" s="13" t="s">
        <v>61</v>
      </c>
      <c r="D12" s="15" t="s">
        <v>46</v>
      </c>
      <c r="E12" s="15" t="s">
        <v>62</v>
      </c>
      <c r="F12" s="184" t="s">
        <v>46</v>
      </c>
      <c r="G12" s="81" t="s">
        <v>63</v>
      </c>
    </row>
    <row r="13" spans="1:10" ht="26.4" x14ac:dyDescent="0.45">
      <c r="B13" s="14" t="s">
        <v>64</v>
      </c>
      <c r="C13" s="13" t="s">
        <v>65</v>
      </c>
      <c r="D13" s="15" t="s">
        <v>46</v>
      </c>
      <c r="E13" s="15" t="s">
        <v>62</v>
      </c>
      <c r="F13" s="184" t="s">
        <v>46</v>
      </c>
      <c r="G13" s="81"/>
    </row>
    <row r="14" spans="1:10" ht="18" customHeight="1" x14ac:dyDescent="0.45">
      <c r="B14" s="14" t="s">
        <v>66</v>
      </c>
      <c r="C14" s="13" t="s">
        <v>67</v>
      </c>
      <c r="D14" s="15" t="s">
        <v>68</v>
      </c>
      <c r="E14" s="15" t="s">
        <v>59</v>
      </c>
      <c r="F14" s="184" t="s">
        <v>368</v>
      </c>
      <c r="G14" s="81"/>
    </row>
    <row r="15" spans="1:10" ht="18" customHeight="1" x14ac:dyDescent="0.45">
      <c r="B15" s="14" t="s">
        <v>69</v>
      </c>
      <c r="C15" s="13" t="s">
        <v>70</v>
      </c>
      <c r="D15" s="15" t="s">
        <v>46</v>
      </c>
      <c r="E15" s="15" t="s">
        <v>62</v>
      </c>
      <c r="F15" s="184" t="s">
        <v>368</v>
      </c>
      <c r="G15" s="81"/>
    </row>
    <row r="16" spans="1:10" ht="18" customHeight="1" x14ac:dyDescent="0.45">
      <c r="B16" s="14" t="s">
        <v>71</v>
      </c>
      <c r="C16" s="13" t="s">
        <v>72</v>
      </c>
      <c r="D16" s="15" t="s">
        <v>46</v>
      </c>
      <c r="E16" s="15" t="s">
        <v>62</v>
      </c>
      <c r="F16" s="184" t="s">
        <v>368</v>
      </c>
      <c r="G16" s="81"/>
    </row>
    <row r="17" spans="2:7" ht="18" customHeight="1" x14ac:dyDescent="0.45">
      <c r="B17" s="14" t="s">
        <v>73</v>
      </c>
      <c r="C17" s="13" t="s">
        <v>74</v>
      </c>
      <c r="D17" s="15" t="s">
        <v>75</v>
      </c>
      <c r="E17" s="16" t="s">
        <v>102</v>
      </c>
      <c r="F17" s="184" t="s">
        <v>368</v>
      </c>
      <c r="G17" s="81"/>
    </row>
    <row r="18" spans="2:7" ht="26.4" customHeight="1" x14ac:dyDescent="0.45">
      <c r="B18" s="14" t="s">
        <v>76</v>
      </c>
      <c r="C18" s="13" t="s">
        <v>77</v>
      </c>
      <c r="D18" s="15" t="s">
        <v>46</v>
      </c>
      <c r="E18" s="15" t="s">
        <v>78</v>
      </c>
      <c r="F18" s="184" t="s">
        <v>368</v>
      </c>
      <c r="G18" s="81"/>
    </row>
    <row r="19" spans="2:7" ht="26.4" x14ac:dyDescent="0.45">
      <c r="B19" s="14" t="s">
        <v>79</v>
      </c>
      <c r="C19" s="13" t="s">
        <v>80</v>
      </c>
      <c r="D19" s="15" t="s">
        <v>46</v>
      </c>
      <c r="E19" s="15" t="s">
        <v>62</v>
      </c>
      <c r="F19" s="184" t="s">
        <v>46</v>
      </c>
      <c r="G19" s="81"/>
    </row>
    <row r="20" spans="2:7" ht="24" x14ac:dyDescent="0.45">
      <c r="B20" s="12">
        <v>10</v>
      </c>
      <c r="C20" s="13" t="s">
        <v>81</v>
      </c>
      <c r="D20" s="15" t="s">
        <v>82</v>
      </c>
      <c r="E20" s="16" t="s">
        <v>102</v>
      </c>
      <c r="F20" s="184" t="s">
        <v>46</v>
      </c>
      <c r="G20" s="81" t="s">
        <v>323</v>
      </c>
    </row>
    <row r="21" spans="2:7" ht="18" customHeight="1" x14ac:dyDescent="0.45">
      <c r="B21" s="12">
        <v>11</v>
      </c>
      <c r="C21" s="13" t="s">
        <v>83</v>
      </c>
      <c r="D21" s="15" t="s">
        <v>84</v>
      </c>
      <c r="E21" s="148" t="s">
        <v>322</v>
      </c>
      <c r="F21" s="184" t="s">
        <v>46</v>
      </c>
      <c r="G21" s="81"/>
    </row>
    <row r="22" spans="2:7" ht="75" customHeight="1" x14ac:dyDescent="0.45">
      <c r="B22" s="12">
        <v>12</v>
      </c>
      <c r="C22" s="13" t="s">
        <v>85</v>
      </c>
      <c r="D22" s="15" t="s">
        <v>86</v>
      </c>
      <c r="E22" s="15" t="s">
        <v>59</v>
      </c>
      <c r="F22" s="184" t="s">
        <v>368</v>
      </c>
      <c r="G22" s="81" t="s">
        <v>87</v>
      </c>
    </row>
    <row r="23" spans="2:7" ht="18" customHeight="1" x14ac:dyDescent="0.45">
      <c r="B23" s="12">
        <v>13</v>
      </c>
      <c r="C23" s="13" t="s">
        <v>88</v>
      </c>
      <c r="D23" s="15" t="s">
        <v>46</v>
      </c>
      <c r="E23" s="15" t="s">
        <v>62</v>
      </c>
      <c r="F23" s="184" t="s">
        <v>368</v>
      </c>
      <c r="G23" s="81"/>
    </row>
    <row r="24" spans="2:7" ht="26.4" x14ac:dyDescent="0.45">
      <c r="B24" s="12">
        <v>14</v>
      </c>
      <c r="C24" s="13" t="s">
        <v>89</v>
      </c>
      <c r="D24" s="15"/>
      <c r="E24" s="15" t="s">
        <v>62</v>
      </c>
      <c r="F24" s="184" t="s">
        <v>46</v>
      </c>
      <c r="G24" s="81" t="s">
        <v>90</v>
      </c>
    </row>
    <row r="25" spans="2:7" ht="26.4" x14ac:dyDescent="0.45">
      <c r="B25" s="12">
        <v>15</v>
      </c>
      <c r="C25" s="13" t="s">
        <v>91</v>
      </c>
      <c r="D25" s="15" t="s">
        <v>46</v>
      </c>
      <c r="E25" s="15" t="s">
        <v>62</v>
      </c>
      <c r="F25" s="184" t="s">
        <v>46</v>
      </c>
      <c r="G25" s="81" t="s">
        <v>92</v>
      </c>
    </row>
    <row r="26" spans="2:7" ht="25.95" customHeight="1" x14ac:dyDescent="0.45">
      <c r="B26" s="12">
        <v>16</v>
      </c>
      <c r="C26" s="13" t="s">
        <v>93</v>
      </c>
      <c r="D26" s="15" t="s">
        <v>94</v>
      </c>
      <c r="E26" s="15" t="s">
        <v>62</v>
      </c>
      <c r="F26" s="184" t="s">
        <v>46</v>
      </c>
      <c r="G26" s="81" t="s">
        <v>95</v>
      </c>
    </row>
    <row r="27" spans="2:7" ht="36" x14ac:dyDescent="0.45">
      <c r="B27" s="12">
        <v>17</v>
      </c>
      <c r="C27" s="13" t="s">
        <v>96</v>
      </c>
      <c r="D27" s="15" t="s">
        <v>97</v>
      </c>
      <c r="E27" s="15" t="s">
        <v>62</v>
      </c>
      <c r="F27" s="184" t="s">
        <v>46</v>
      </c>
      <c r="G27" s="81" t="s">
        <v>98</v>
      </c>
    </row>
    <row r="28" spans="2:7" ht="26.4" customHeight="1" x14ac:dyDescent="0.45">
      <c r="B28" s="12">
        <v>18</v>
      </c>
      <c r="C28" s="13" t="s">
        <v>99</v>
      </c>
      <c r="D28" s="15" t="s">
        <v>84</v>
      </c>
      <c r="E28" s="15" t="s">
        <v>84</v>
      </c>
      <c r="F28" s="184" t="s">
        <v>46</v>
      </c>
      <c r="G28" s="81" t="s">
        <v>100</v>
      </c>
    </row>
    <row r="29" spans="2:7" ht="18" customHeight="1" x14ac:dyDescent="0.45">
      <c r="B29" s="17" t="s">
        <v>101</v>
      </c>
      <c r="D29" s="9"/>
      <c r="E29" s="9"/>
      <c r="F29" s="9"/>
      <c r="G29" s="10"/>
    </row>
    <row r="30" spans="2:7" ht="18" customHeight="1" x14ac:dyDescent="0.45"/>
  </sheetData>
  <sheetProtection formatCells="0"/>
  <mergeCells count="5">
    <mergeCell ref="A1:B1"/>
    <mergeCell ref="B3:C3"/>
    <mergeCell ref="D3:G3"/>
    <mergeCell ref="B4:C4"/>
    <mergeCell ref="D4:G4"/>
  </mergeCells>
  <phoneticPr fontId="21"/>
  <dataValidations count="1">
    <dataValidation type="list" allowBlank="1" showInputMessage="1" showErrorMessage="1" sqref="F7:F28">
      <formula1>"✔,―"</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33"/>
  <sheetViews>
    <sheetView showGridLines="0" view="pageBreakPreview" topLeftCell="B1" zoomScale="70" zoomScaleNormal="100" zoomScaleSheetLayoutView="70" workbookViewId="0">
      <selection activeCell="G10" sqref="G10"/>
    </sheetView>
  </sheetViews>
  <sheetFormatPr defaultColWidth="8.69921875" defaultRowHeight="18" customHeight="1" x14ac:dyDescent="0.45"/>
  <cols>
    <col min="1" max="1" width="1.69921875" style="8" customWidth="1"/>
    <col min="2" max="2" width="8.69921875" style="8" customWidth="1"/>
    <col min="3" max="3" width="9.19921875" style="10" bestFit="1" customWidth="1"/>
    <col min="4" max="4" width="6.3984375" style="10" customWidth="1"/>
    <col min="5" max="5" width="7.5" style="10" customWidth="1"/>
    <col min="6" max="7" width="16.69921875" style="8" customWidth="1"/>
    <col min="8" max="8" width="8.59765625" style="8" customWidth="1"/>
    <col min="9" max="9" width="5" style="8" bestFit="1" customWidth="1"/>
    <col min="10" max="11" width="8.69921875" style="8" customWidth="1"/>
    <col min="12" max="12" width="31.5" style="11" customWidth="1"/>
    <col min="13" max="13" width="1.69921875" style="8" customWidth="1"/>
    <col min="14" max="16384" width="8.69921875" style="8"/>
  </cols>
  <sheetData>
    <row r="1" spans="1:19" ht="27" customHeight="1" thickBot="1" x14ac:dyDescent="0.5">
      <c r="A1" s="442" t="s">
        <v>103</v>
      </c>
      <c r="B1" s="443"/>
      <c r="C1" s="462" t="s">
        <v>104</v>
      </c>
      <c r="D1" s="463"/>
      <c r="E1" s="463"/>
      <c r="F1" s="463"/>
      <c r="G1" s="463"/>
      <c r="H1" s="463"/>
      <c r="I1" s="463"/>
      <c r="J1" s="463"/>
      <c r="K1" s="463"/>
      <c r="L1" s="464"/>
      <c r="N1" s="9" t="s">
        <v>48</v>
      </c>
      <c r="O1" s="8" t="s">
        <v>105</v>
      </c>
    </row>
    <row r="2" spans="1:19" ht="6" customHeight="1" thickBot="1" x14ac:dyDescent="0.5"/>
    <row r="3" spans="1:19" ht="21" customHeight="1" thickBot="1" x14ac:dyDescent="0.5">
      <c r="B3" s="109" t="s">
        <v>203</v>
      </c>
      <c r="C3" s="8"/>
      <c r="D3" s="8"/>
      <c r="E3" s="8"/>
      <c r="F3" s="8" t="s">
        <v>272</v>
      </c>
      <c r="G3" s="128">
        <f>MIN(ROUNDDOWN(SUM(K6:K7),0),ROUNDDOWN(SUM(K9:K11),0))</f>
        <v>115</v>
      </c>
      <c r="H3" s="8" t="s">
        <v>270</v>
      </c>
      <c r="L3" s="8"/>
      <c r="N3" s="9" t="s">
        <v>282</v>
      </c>
      <c r="O3" s="8" t="s">
        <v>281</v>
      </c>
    </row>
    <row r="4" spans="1:19" ht="6" customHeight="1" x14ac:dyDescent="0.45">
      <c r="C4" s="8"/>
      <c r="D4" s="8"/>
      <c r="E4" s="8"/>
      <c r="G4" s="108"/>
      <c r="L4" s="8"/>
    </row>
    <row r="5" spans="1:19" ht="18" customHeight="1" thickBot="1" x14ac:dyDescent="0.5">
      <c r="B5" s="93" t="s">
        <v>51</v>
      </c>
      <c r="C5" s="468" t="s">
        <v>106</v>
      </c>
      <c r="D5" s="469"/>
      <c r="E5" s="470"/>
      <c r="F5" s="93" t="s">
        <v>107</v>
      </c>
      <c r="G5" s="93" t="s">
        <v>108</v>
      </c>
      <c r="H5" s="466" t="s">
        <v>109</v>
      </c>
      <c r="I5" s="467"/>
      <c r="J5" s="94" t="s">
        <v>110</v>
      </c>
      <c r="K5" s="94" t="s">
        <v>45</v>
      </c>
      <c r="L5" s="94" t="s">
        <v>111</v>
      </c>
      <c r="N5" s="9" t="s">
        <v>48</v>
      </c>
      <c r="O5" s="8" t="s">
        <v>290</v>
      </c>
    </row>
    <row r="6" spans="1:19" ht="16.2" customHeight="1" x14ac:dyDescent="0.45">
      <c r="B6" s="105">
        <v>1</v>
      </c>
      <c r="C6" s="450" t="s">
        <v>251</v>
      </c>
      <c r="D6" s="451"/>
      <c r="E6" s="452"/>
      <c r="F6" s="97" t="s">
        <v>377</v>
      </c>
      <c r="G6" s="97" t="s">
        <v>378</v>
      </c>
      <c r="H6" s="116">
        <v>400</v>
      </c>
      <c r="I6" s="119" t="s">
        <v>268</v>
      </c>
      <c r="J6" s="111">
        <v>350</v>
      </c>
      <c r="K6" s="175">
        <f>H6*J6/1000</f>
        <v>140</v>
      </c>
      <c r="L6" s="98"/>
      <c r="O6" s="8" t="s">
        <v>112</v>
      </c>
    </row>
    <row r="7" spans="1:19" ht="16.2" customHeight="1" x14ac:dyDescent="0.45">
      <c r="B7" s="106"/>
      <c r="C7" s="453"/>
      <c r="D7" s="454"/>
      <c r="E7" s="455"/>
      <c r="F7" s="79"/>
      <c r="G7" s="79"/>
      <c r="H7" s="115"/>
      <c r="I7" s="120" t="s">
        <v>266</v>
      </c>
      <c r="J7" s="112"/>
      <c r="K7" s="176">
        <f>H7*J7/1000</f>
        <v>0</v>
      </c>
      <c r="L7" s="104"/>
    </row>
    <row r="8" spans="1:19" ht="16.2" customHeight="1" thickBot="1" x14ac:dyDescent="0.5">
      <c r="B8" s="103"/>
      <c r="C8" s="129" t="s">
        <v>283</v>
      </c>
      <c r="D8" s="130">
        <f>ROUNDDOWN(SUM(K6:K8),0)</f>
        <v>140</v>
      </c>
      <c r="E8" s="131" t="s">
        <v>269</v>
      </c>
      <c r="F8" s="101"/>
      <c r="G8" s="101"/>
      <c r="H8" s="117"/>
      <c r="I8" s="121" t="s">
        <v>266</v>
      </c>
      <c r="J8" s="113"/>
      <c r="K8" s="177">
        <f>H8*J8/1000</f>
        <v>0</v>
      </c>
      <c r="L8" s="102"/>
    </row>
    <row r="9" spans="1:19" ht="16.2" customHeight="1" x14ac:dyDescent="0.45">
      <c r="B9" s="105">
        <v>2</v>
      </c>
      <c r="C9" s="450" t="s">
        <v>252</v>
      </c>
      <c r="D9" s="451"/>
      <c r="E9" s="452"/>
      <c r="F9" s="185" t="s">
        <v>379</v>
      </c>
      <c r="G9" s="185" t="s">
        <v>380</v>
      </c>
      <c r="H9" s="186">
        <v>20</v>
      </c>
      <c r="I9" s="119" t="s">
        <v>44</v>
      </c>
      <c r="J9" s="188">
        <v>5</v>
      </c>
      <c r="K9" s="175">
        <f>H9*J9</f>
        <v>100</v>
      </c>
      <c r="L9" s="98"/>
    </row>
    <row r="10" spans="1:19" ht="16.2" customHeight="1" x14ac:dyDescent="0.45">
      <c r="B10" s="106">
        <v>3</v>
      </c>
      <c r="C10" s="453"/>
      <c r="D10" s="454"/>
      <c r="E10" s="455"/>
      <c r="F10" s="79" t="s">
        <v>381</v>
      </c>
      <c r="G10" s="79" t="s">
        <v>382</v>
      </c>
      <c r="H10" s="187">
        <v>15</v>
      </c>
      <c r="I10" s="120" t="s">
        <v>270</v>
      </c>
      <c r="J10" s="112">
        <v>1</v>
      </c>
      <c r="K10" s="176">
        <f>H10*J10</f>
        <v>15</v>
      </c>
      <c r="L10" s="104" t="s">
        <v>383</v>
      </c>
    </row>
    <row r="11" spans="1:19" ht="16.2" customHeight="1" thickBot="1" x14ac:dyDescent="0.5">
      <c r="B11" s="103"/>
      <c r="C11" s="129" t="s">
        <v>283</v>
      </c>
      <c r="D11" s="132">
        <f>ROUNDDOWN(SUM(K9:K11),0)</f>
        <v>115</v>
      </c>
      <c r="E11" s="131" t="s">
        <v>269</v>
      </c>
      <c r="F11" s="101"/>
      <c r="G11" s="101"/>
      <c r="H11" s="174"/>
      <c r="I11" s="121" t="s">
        <v>270</v>
      </c>
      <c r="J11" s="113"/>
      <c r="K11" s="177">
        <f>H11*J11</f>
        <v>0</v>
      </c>
      <c r="L11" s="102"/>
      <c r="Q11" s="90"/>
      <c r="R11" s="22"/>
      <c r="S11" s="91"/>
    </row>
    <row r="12" spans="1:19" ht="16.2" customHeight="1" x14ac:dyDescent="0.45">
      <c r="B12" s="95">
        <v>4</v>
      </c>
      <c r="C12" s="456" t="s">
        <v>384</v>
      </c>
      <c r="D12" s="457"/>
      <c r="E12" s="458"/>
      <c r="F12" s="95" t="s">
        <v>385</v>
      </c>
      <c r="G12" s="95" t="s">
        <v>386</v>
      </c>
      <c r="H12" s="118">
        <v>50</v>
      </c>
      <c r="I12" s="95"/>
      <c r="J12" s="114">
        <v>1</v>
      </c>
      <c r="K12" s="96" t="s">
        <v>271</v>
      </c>
      <c r="L12" s="95"/>
      <c r="Q12" s="90"/>
      <c r="R12" s="22"/>
      <c r="S12" s="126"/>
    </row>
    <row r="13" spans="1:19" ht="16.2" customHeight="1" x14ac:dyDescent="0.45">
      <c r="B13" s="79">
        <v>5</v>
      </c>
      <c r="C13" s="459" t="s">
        <v>387</v>
      </c>
      <c r="D13" s="460"/>
      <c r="E13" s="461"/>
      <c r="F13" s="79" t="s">
        <v>388</v>
      </c>
      <c r="G13" s="79" t="s">
        <v>389</v>
      </c>
      <c r="H13" s="115">
        <v>50</v>
      </c>
      <c r="I13" s="79"/>
      <c r="J13" s="112">
        <v>1</v>
      </c>
      <c r="K13" s="92" t="s">
        <v>271</v>
      </c>
      <c r="L13" s="79"/>
      <c r="Q13" s="90"/>
      <c r="R13" s="22"/>
      <c r="S13" s="91"/>
    </row>
    <row r="14" spans="1:19" ht="16.2" customHeight="1" x14ac:dyDescent="0.45">
      <c r="B14" s="79">
        <v>6</v>
      </c>
      <c r="C14" s="459"/>
      <c r="D14" s="460"/>
      <c r="E14" s="461"/>
      <c r="F14" s="79" t="s">
        <v>390</v>
      </c>
      <c r="G14" s="79" t="s">
        <v>391</v>
      </c>
      <c r="H14" s="115" t="s">
        <v>392</v>
      </c>
      <c r="I14" s="79"/>
      <c r="J14" s="112">
        <v>30</v>
      </c>
      <c r="K14" s="92" t="s">
        <v>271</v>
      </c>
      <c r="L14" s="79"/>
    </row>
    <row r="15" spans="1:19" ht="16.2" customHeight="1" x14ac:dyDescent="0.45">
      <c r="B15" s="79"/>
      <c r="C15" s="459"/>
      <c r="D15" s="460"/>
      <c r="E15" s="461"/>
      <c r="F15" s="79"/>
      <c r="G15" s="79"/>
      <c r="H15" s="115"/>
      <c r="I15" s="79"/>
      <c r="J15" s="112"/>
      <c r="K15" s="92" t="s">
        <v>271</v>
      </c>
      <c r="L15" s="79"/>
    </row>
    <row r="16" spans="1:19" ht="16.2" customHeight="1" x14ac:dyDescent="0.45">
      <c r="B16" s="79"/>
      <c r="C16" s="459"/>
      <c r="D16" s="460"/>
      <c r="E16" s="461"/>
      <c r="F16" s="79"/>
      <c r="G16" s="79"/>
      <c r="H16" s="115"/>
      <c r="I16" s="79"/>
      <c r="J16" s="112"/>
      <c r="K16" s="92" t="s">
        <v>271</v>
      </c>
      <c r="L16" s="79"/>
    </row>
    <row r="17" spans="2:15" ht="16.2" customHeight="1" x14ac:dyDescent="0.45">
      <c r="B17" s="79"/>
      <c r="C17" s="459"/>
      <c r="D17" s="460"/>
      <c r="E17" s="461"/>
      <c r="F17" s="79"/>
      <c r="G17" s="79"/>
      <c r="H17" s="115"/>
      <c r="I17" s="79"/>
      <c r="J17" s="112"/>
      <c r="K17" s="92" t="s">
        <v>271</v>
      </c>
      <c r="L17" s="79"/>
    </row>
    <row r="18" spans="2:15" ht="16.2" customHeight="1" x14ac:dyDescent="0.45">
      <c r="B18" s="79"/>
      <c r="C18" s="459"/>
      <c r="D18" s="460"/>
      <c r="E18" s="461"/>
      <c r="F18" s="79"/>
      <c r="G18" s="79"/>
      <c r="H18" s="115"/>
      <c r="I18" s="79"/>
      <c r="J18" s="112"/>
      <c r="K18" s="92" t="s">
        <v>271</v>
      </c>
      <c r="L18" s="79"/>
    </row>
    <row r="19" spans="2:15" ht="16.2" customHeight="1" x14ac:dyDescent="0.45">
      <c r="B19" s="79"/>
      <c r="C19" s="459"/>
      <c r="D19" s="460"/>
      <c r="E19" s="461"/>
      <c r="F19" s="79"/>
      <c r="G19" s="79"/>
      <c r="H19" s="115"/>
      <c r="I19" s="79"/>
      <c r="J19" s="112"/>
      <c r="K19" s="92" t="s">
        <v>271</v>
      </c>
      <c r="L19" s="79"/>
    </row>
    <row r="20" spans="2:15" ht="6" customHeight="1" thickBot="1" x14ac:dyDescent="0.5">
      <c r="C20" s="8"/>
      <c r="D20" s="8"/>
      <c r="E20" s="8"/>
      <c r="L20" s="8"/>
    </row>
    <row r="21" spans="2:15" ht="21" customHeight="1" thickBot="1" x14ac:dyDescent="0.5">
      <c r="B21" s="109" t="s">
        <v>275</v>
      </c>
      <c r="C21" s="8"/>
      <c r="D21" s="8"/>
      <c r="E21" s="8"/>
      <c r="F21" s="8" t="s">
        <v>276</v>
      </c>
      <c r="G21" s="133">
        <f>ROUNDDOWN(SUM(K24:K25),1)</f>
        <v>16.399999999999999</v>
      </c>
      <c r="H21" s="8" t="s">
        <v>291</v>
      </c>
      <c r="K21" s="139">
        <f>ROUNDDOWN(G3*8*IF(G3&lt;50,0.167,IF(G3&lt;250,0.156,IF(G3&lt;1000,0.156,IF(G3&lt;2000,0.156,0.164)))),1)</f>
        <v>143.5</v>
      </c>
      <c r="L21" s="8" t="s">
        <v>292</v>
      </c>
      <c r="N21" s="9" t="s">
        <v>48</v>
      </c>
      <c r="O21" s="8" t="s">
        <v>286</v>
      </c>
    </row>
    <row r="22" spans="2:15" ht="6" customHeight="1" x14ac:dyDescent="0.45">
      <c r="C22" s="8"/>
      <c r="D22" s="8"/>
      <c r="E22" s="8"/>
      <c r="L22" s="8"/>
    </row>
    <row r="23" spans="2:15" ht="18" customHeight="1" thickBot="1" x14ac:dyDescent="0.5">
      <c r="B23" s="93" t="s">
        <v>51</v>
      </c>
      <c r="C23" s="468" t="s">
        <v>106</v>
      </c>
      <c r="D23" s="469"/>
      <c r="E23" s="470"/>
      <c r="F23" s="93" t="s">
        <v>107</v>
      </c>
      <c r="G23" s="93" t="s">
        <v>108</v>
      </c>
      <c r="H23" s="93" t="s">
        <v>109</v>
      </c>
      <c r="I23" s="93"/>
      <c r="J23" s="94" t="s">
        <v>110</v>
      </c>
      <c r="K23" s="94" t="s">
        <v>273</v>
      </c>
      <c r="L23" s="94" t="s">
        <v>111</v>
      </c>
      <c r="N23" s="9" t="s">
        <v>48</v>
      </c>
      <c r="O23" s="8" t="s">
        <v>290</v>
      </c>
    </row>
    <row r="24" spans="2:15" ht="16.2" customHeight="1" x14ac:dyDescent="0.45">
      <c r="B24" s="105">
        <v>7</v>
      </c>
      <c r="C24" s="450" t="s">
        <v>22</v>
      </c>
      <c r="D24" s="451"/>
      <c r="E24" s="452"/>
      <c r="F24" s="97" t="s">
        <v>393</v>
      </c>
      <c r="G24" s="97" t="s">
        <v>394</v>
      </c>
      <c r="H24" s="140">
        <v>16.399999999999999</v>
      </c>
      <c r="I24" s="119" t="s">
        <v>265</v>
      </c>
      <c r="J24" s="111">
        <v>1</v>
      </c>
      <c r="K24" s="172">
        <f>H24*J24</f>
        <v>16.399999999999999</v>
      </c>
      <c r="L24" s="98"/>
      <c r="O24" s="8" t="s">
        <v>112</v>
      </c>
    </row>
    <row r="25" spans="2:15" ht="16.2" customHeight="1" thickBot="1" x14ac:dyDescent="0.5">
      <c r="B25" s="107"/>
      <c r="C25" s="134" t="s">
        <v>284</v>
      </c>
      <c r="D25" s="135">
        <f>ROUNDDOWN(SUM(K24:K25),1)</f>
        <v>16.399999999999999</v>
      </c>
      <c r="E25" s="136" t="s">
        <v>277</v>
      </c>
      <c r="F25" s="99"/>
      <c r="G25" s="99"/>
      <c r="H25" s="141"/>
      <c r="I25" s="122" t="s">
        <v>274</v>
      </c>
      <c r="J25" s="125"/>
      <c r="K25" s="173">
        <f>H25*J25</f>
        <v>0</v>
      </c>
      <c r="L25" s="100"/>
    </row>
    <row r="26" spans="2:15" ht="16.2" customHeight="1" x14ac:dyDescent="0.45">
      <c r="B26" s="95"/>
      <c r="C26" s="456"/>
      <c r="D26" s="457"/>
      <c r="E26" s="458"/>
      <c r="F26" s="95"/>
      <c r="G26" s="95"/>
      <c r="H26" s="123"/>
      <c r="I26" s="95"/>
      <c r="J26" s="114"/>
      <c r="K26" s="127" t="s">
        <v>271</v>
      </c>
      <c r="L26" s="95"/>
    </row>
    <row r="27" spans="2:15" ht="16.2" customHeight="1" x14ac:dyDescent="0.45">
      <c r="B27" s="79"/>
      <c r="C27" s="459"/>
      <c r="D27" s="460"/>
      <c r="E27" s="461"/>
      <c r="F27" s="79"/>
      <c r="G27" s="79"/>
      <c r="H27" s="124"/>
      <c r="I27" s="79"/>
      <c r="J27" s="112"/>
      <c r="K27" s="127" t="s">
        <v>271</v>
      </c>
      <c r="L27" s="79"/>
    </row>
    <row r="28" spans="2:15" ht="16.2" customHeight="1" x14ac:dyDescent="0.45">
      <c r="B28" s="79"/>
      <c r="C28" s="459"/>
      <c r="D28" s="460"/>
      <c r="E28" s="461"/>
      <c r="F28" s="79"/>
      <c r="G28" s="79"/>
      <c r="H28" s="124"/>
      <c r="I28" s="79"/>
      <c r="J28" s="112"/>
      <c r="K28" s="127" t="s">
        <v>271</v>
      </c>
      <c r="L28" s="79"/>
    </row>
    <row r="29" spans="2:15" ht="16.2" customHeight="1" x14ac:dyDescent="0.45">
      <c r="B29" s="79"/>
      <c r="C29" s="459"/>
      <c r="D29" s="460"/>
      <c r="E29" s="461"/>
      <c r="F29" s="79"/>
      <c r="G29" s="79"/>
      <c r="H29" s="124"/>
      <c r="I29" s="79"/>
      <c r="J29" s="112"/>
      <c r="K29" s="127" t="s">
        <v>271</v>
      </c>
      <c r="L29" s="79"/>
    </row>
    <row r="30" spans="2:15" ht="16.2" customHeight="1" x14ac:dyDescent="0.45">
      <c r="B30" s="79"/>
      <c r="C30" s="459"/>
      <c r="D30" s="460"/>
      <c r="E30" s="461"/>
      <c r="F30" s="79"/>
      <c r="G30" s="79"/>
      <c r="H30" s="124"/>
      <c r="I30" s="79"/>
      <c r="J30" s="112"/>
      <c r="K30" s="127" t="s">
        <v>271</v>
      </c>
      <c r="L30" s="79"/>
    </row>
    <row r="31" spans="2:15" ht="6" customHeight="1" x14ac:dyDescent="0.45">
      <c r="B31" s="465"/>
      <c r="C31" s="465"/>
      <c r="D31" s="465"/>
      <c r="E31" s="465"/>
      <c r="F31" s="465"/>
      <c r="G31" s="465"/>
      <c r="H31" s="465"/>
      <c r="I31" s="465"/>
      <c r="J31" s="465"/>
      <c r="K31" s="465"/>
      <c r="L31" s="465"/>
    </row>
    <row r="32" spans="2:15" ht="27" customHeight="1" x14ac:dyDescent="0.45">
      <c r="B32" s="449" t="s">
        <v>348</v>
      </c>
      <c r="C32" s="449"/>
      <c r="D32" s="449"/>
      <c r="E32" s="449"/>
      <c r="F32" s="449"/>
      <c r="G32" s="449"/>
      <c r="H32" s="449"/>
      <c r="I32" s="449"/>
      <c r="J32" s="449"/>
      <c r="K32" s="449"/>
      <c r="L32" s="449"/>
    </row>
    <row r="33" spans="2:2" ht="16.95" customHeight="1" x14ac:dyDescent="0.45">
      <c r="B33" s="8" t="s">
        <v>113</v>
      </c>
    </row>
  </sheetData>
  <sheetProtection formatCells="0"/>
  <mergeCells count="23">
    <mergeCell ref="A1:B1"/>
    <mergeCell ref="C1:L1"/>
    <mergeCell ref="B31:L31"/>
    <mergeCell ref="H5:I5"/>
    <mergeCell ref="C5:E5"/>
    <mergeCell ref="C24:E24"/>
    <mergeCell ref="C26:E26"/>
    <mergeCell ref="C30:E30"/>
    <mergeCell ref="C27:E27"/>
    <mergeCell ref="C28:E28"/>
    <mergeCell ref="C29:E29"/>
    <mergeCell ref="C23:E23"/>
    <mergeCell ref="B32:L32"/>
    <mergeCell ref="C6:E7"/>
    <mergeCell ref="C9:E10"/>
    <mergeCell ref="C12:E12"/>
    <mergeCell ref="C13:E13"/>
    <mergeCell ref="C14:E14"/>
    <mergeCell ref="C15:E15"/>
    <mergeCell ref="C16:E16"/>
    <mergeCell ref="C17:E17"/>
    <mergeCell ref="C18:E18"/>
    <mergeCell ref="C19:E19"/>
  </mergeCells>
  <phoneticPr fontId="21"/>
  <pageMargins left="0.78740157480314965" right="0.59055118110236227" top="0.78740157480314965" bottom="0.59055118110236227" header="0.31496062992125984" footer="0.31496062992125984"/>
  <pageSetup paperSize="9" scale="92" orientation="landscape" r:id="rId1"/>
  <ignoredErrors>
    <ignoredError sqref="K9"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36"/>
  <sheetViews>
    <sheetView showGridLines="0" view="pageBreakPreview" zoomScale="80" zoomScaleNormal="100" zoomScaleSheetLayoutView="80" workbookViewId="0">
      <selection activeCell="C1" sqref="C1:G1"/>
    </sheetView>
  </sheetViews>
  <sheetFormatPr defaultColWidth="8.69921875" defaultRowHeight="18" x14ac:dyDescent="0.45"/>
  <cols>
    <col min="1" max="1" width="0.8984375" style="8" customWidth="1"/>
    <col min="2" max="2" width="8.69921875" style="8"/>
    <col min="3" max="3" width="15.69921875" style="8" customWidth="1"/>
    <col min="4" max="4" width="8.69921875" style="8"/>
    <col min="5" max="5" width="4.19921875" style="8" bestFit="1" customWidth="1"/>
    <col min="6" max="6" width="11.19921875" style="8" customWidth="1"/>
    <col min="7" max="7" width="28.09765625" style="8" customWidth="1"/>
    <col min="8" max="8" width="0.8984375" style="8" customWidth="1"/>
    <col min="9" max="9" width="8.69921875" style="19"/>
    <col min="10" max="11" width="8.69921875" style="20"/>
  </cols>
  <sheetData>
    <row r="1" spans="1:12" s="21" customFormat="1" ht="27" customHeight="1" thickBot="1" x14ac:dyDescent="0.5">
      <c r="A1" s="442" t="s">
        <v>114</v>
      </c>
      <c r="B1" s="443"/>
      <c r="C1" s="462" t="s">
        <v>115</v>
      </c>
      <c r="D1" s="463"/>
      <c r="E1" s="463"/>
      <c r="F1" s="463"/>
      <c r="G1" s="464"/>
      <c r="H1" s="18"/>
      <c r="I1" s="19" t="s">
        <v>48</v>
      </c>
      <c r="J1" s="20" t="s">
        <v>116</v>
      </c>
    </row>
    <row r="2" spans="1:12" x14ac:dyDescent="0.45">
      <c r="A2" s="22"/>
      <c r="B2" s="22"/>
    </row>
    <row r="3" spans="1:12" ht="18.600000000000001" thickBot="1" x14ac:dyDescent="0.5">
      <c r="A3" s="22"/>
      <c r="B3" s="23" t="s">
        <v>117</v>
      </c>
    </row>
    <row r="4" spans="1:12" ht="18.600000000000001" thickBot="1" x14ac:dyDescent="0.5">
      <c r="A4" s="22"/>
      <c r="B4" s="23"/>
      <c r="C4" s="27">
        <f>添付2!G3</f>
        <v>115</v>
      </c>
      <c r="D4" s="8" t="s">
        <v>44</v>
      </c>
      <c r="I4" s="19" t="s">
        <v>48</v>
      </c>
      <c r="J4" s="20" t="s">
        <v>243</v>
      </c>
    </row>
    <row r="5" spans="1:12" x14ac:dyDescent="0.45">
      <c r="A5" s="22"/>
      <c r="B5" s="22"/>
      <c r="C5" s="25"/>
      <c r="D5" s="26"/>
    </row>
    <row r="6" spans="1:12" x14ac:dyDescent="0.45">
      <c r="A6" s="8" t="s">
        <v>118</v>
      </c>
      <c r="L6" s="20"/>
    </row>
    <row r="7" spans="1:12" ht="18.600000000000001" thickBot="1" x14ac:dyDescent="0.5">
      <c r="B7" s="23" t="s">
        <v>119</v>
      </c>
      <c r="L7" s="20"/>
    </row>
    <row r="8" spans="1:12" ht="18.600000000000001" thickBot="1" x14ac:dyDescent="0.5">
      <c r="C8" s="27">
        <f>SUM(C11:C22)</f>
        <v>840000</v>
      </c>
      <c r="D8" s="8" t="s">
        <v>120</v>
      </c>
      <c r="E8" s="9" t="s">
        <v>121</v>
      </c>
      <c r="F8" s="28" t="s">
        <v>122</v>
      </c>
      <c r="I8" s="19" t="s">
        <v>48</v>
      </c>
      <c r="J8" s="20" t="s">
        <v>123</v>
      </c>
      <c r="L8" s="20"/>
    </row>
    <row r="9" spans="1:12" x14ac:dyDescent="0.45">
      <c r="L9" s="20"/>
    </row>
    <row r="10" spans="1:12" ht="18.600000000000001" thickBot="1" x14ac:dyDescent="0.5">
      <c r="B10" s="23" t="s">
        <v>124</v>
      </c>
      <c r="L10" s="20"/>
    </row>
    <row r="11" spans="1:12" ht="18.600000000000001" thickBot="1" x14ac:dyDescent="0.5">
      <c r="B11" s="29" t="s">
        <v>125</v>
      </c>
      <c r="C11" s="24">
        <v>40000</v>
      </c>
      <c r="D11" s="8" t="s">
        <v>126</v>
      </c>
      <c r="I11" s="19" t="s">
        <v>48</v>
      </c>
      <c r="J11" s="20" t="s">
        <v>127</v>
      </c>
      <c r="L11" s="20"/>
    </row>
    <row r="12" spans="1:12" ht="18.600000000000001" thickBot="1" x14ac:dyDescent="0.5">
      <c r="B12" s="29" t="s">
        <v>128</v>
      </c>
      <c r="C12" s="24">
        <v>50000</v>
      </c>
      <c r="D12" s="8" t="s">
        <v>126</v>
      </c>
      <c r="L12" s="20"/>
    </row>
    <row r="13" spans="1:12" ht="18.600000000000001" thickBot="1" x14ac:dyDescent="0.5">
      <c r="B13" s="29" t="s">
        <v>129</v>
      </c>
      <c r="C13" s="24">
        <v>60000</v>
      </c>
      <c r="D13" s="8" t="s">
        <v>126</v>
      </c>
    </row>
    <row r="14" spans="1:12" ht="18.600000000000001" thickBot="1" x14ac:dyDescent="0.5">
      <c r="B14" s="29" t="s">
        <v>130</v>
      </c>
      <c r="C14" s="24">
        <v>70000</v>
      </c>
      <c r="D14" s="8" t="s">
        <v>126</v>
      </c>
    </row>
    <row r="15" spans="1:12" ht="18.600000000000001" thickBot="1" x14ac:dyDescent="0.5">
      <c r="B15" s="29" t="s">
        <v>131</v>
      </c>
      <c r="C15" s="24">
        <v>80000</v>
      </c>
      <c r="D15" s="8" t="s">
        <v>126</v>
      </c>
    </row>
    <row r="16" spans="1:12" ht="18.600000000000001" thickBot="1" x14ac:dyDescent="0.5">
      <c r="B16" s="29" t="s">
        <v>132</v>
      </c>
      <c r="C16" s="24">
        <v>90000</v>
      </c>
      <c r="D16" s="8" t="s">
        <v>126</v>
      </c>
      <c r="E16" s="10"/>
    </row>
    <row r="17" spans="1:10" ht="18.600000000000001" thickBot="1" x14ac:dyDescent="0.5">
      <c r="B17" s="29" t="s">
        <v>133</v>
      </c>
      <c r="C17" s="24">
        <v>100000</v>
      </c>
      <c r="D17" s="8" t="s">
        <v>126</v>
      </c>
    </row>
    <row r="18" spans="1:10" ht="18.600000000000001" thickBot="1" x14ac:dyDescent="0.5">
      <c r="B18" s="29" t="s">
        <v>134</v>
      </c>
      <c r="C18" s="24">
        <v>90000</v>
      </c>
      <c r="D18" s="8" t="s">
        <v>126</v>
      </c>
    </row>
    <row r="19" spans="1:10" ht="18.600000000000001" thickBot="1" x14ac:dyDescent="0.5">
      <c r="B19" s="29" t="s">
        <v>135</v>
      </c>
      <c r="C19" s="24">
        <v>80000</v>
      </c>
      <c r="D19" s="8" t="s">
        <v>126</v>
      </c>
    </row>
    <row r="20" spans="1:10" ht="18.600000000000001" thickBot="1" x14ac:dyDescent="0.5">
      <c r="B20" s="29" t="s">
        <v>136</v>
      </c>
      <c r="C20" s="24">
        <v>70000</v>
      </c>
      <c r="D20" s="8" t="s">
        <v>126</v>
      </c>
    </row>
    <row r="21" spans="1:10" ht="18.600000000000001" thickBot="1" x14ac:dyDescent="0.5">
      <c r="B21" s="29" t="s">
        <v>137</v>
      </c>
      <c r="C21" s="24">
        <v>60000</v>
      </c>
      <c r="D21" s="8" t="s">
        <v>126</v>
      </c>
    </row>
    <row r="22" spans="1:10" ht="18.600000000000001" thickBot="1" x14ac:dyDescent="0.5">
      <c r="B22" s="29" t="s">
        <v>138</v>
      </c>
      <c r="C22" s="24">
        <v>50000</v>
      </c>
      <c r="D22" s="8" t="s">
        <v>126</v>
      </c>
    </row>
    <row r="23" spans="1:10" s="20" customFormat="1" ht="19.2" customHeight="1" x14ac:dyDescent="0.45">
      <c r="A23" s="8"/>
      <c r="B23" s="8"/>
      <c r="C23" s="8"/>
      <c r="D23" s="8"/>
      <c r="E23" s="8"/>
      <c r="F23" s="8"/>
      <c r="G23" s="8"/>
      <c r="H23" s="8"/>
      <c r="I23" s="19"/>
    </row>
    <row r="24" spans="1:10" s="20" customFormat="1" ht="19.2" customHeight="1" thickBot="1" x14ac:dyDescent="0.5">
      <c r="A24" s="8" t="s">
        <v>139</v>
      </c>
      <c r="B24" s="8"/>
      <c r="C24" s="8"/>
      <c r="D24" s="8"/>
      <c r="E24" s="8"/>
      <c r="F24" s="8"/>
      <c r="G24" s="8"/>
      <c r="H24" s="8"/>
      <c r="I24" s="19"/>
    </row>
    <row r="25" spans="1:10" s="20" customFormat="1" ht="19.2" customHeight="1" thickBot="1" x14ac:dyDescent="0.5">
      <c r="A25" s="8"/>
      <c r="B25" s="8"/>
      <c r="C25" s="24">
        <v>100000</v>
      </c>
      <c r="D25" s="8" t="s">
        <v>120</v>
      </c>
      <c r="E25" s="9" t="s">
        <v>121</v>
      </c>
      <c r="F25" s="28" t="s">
        <v>140</v>
      </c>
      <c r="G25" s="8"/>
      <c r="H25" s="8"/>
      <c r="I25" s="19"/>
    </row>
    <row r="26" spans="1:10" s="20" customFormat="1" ht="19.2" customHeight="1" x14ac:dyDescent="0.45">
      <c r="A26" s="8"/>
      <c r="B26" s="8"/>
      <c r="C26" s="8"/>
      <c r="D26" s="8"/>
      <c r="E26" s="8"/>
      <c r="F26" s="8"/>
      <c r="G26" s="8"/>
      <c r="H26" s="8"/>
      <c r="I26" s="19"/>
    </row>
    <row r="27" spans="1:10" s="20" customFormat="1" ht="19.2" customHeight="1" thickBot="1" x14ac:dyDescent="0.5">
      <c r="A27" s="8" t="s">
        <v>141</v>
      </c>
      <c r="B27" s="8"/>
      <c r="C27" s="8"/>
      <c r="D27" s="8"/>
      <c r="E27" s="8"/>
      <c r="F27" s="8"/>
      <c r="G27" s="8"/>
      <c r="H27" s="8"/>
      <c r="I27" s="19"/>
    </row>
    <row r="28" spans="1:10" s="20" customFormat="1" ht="19.2" customHeight="1" thickBot="1" x14ac:dyDescent="0.5">
      <c r="A28" s="8"/>
      <c r="B28" s="8"/>
      <c r="C28" s="24">
        <v>100000</v>
      </c>
      <c r="D28" s="8" t="s">
        <v>120</v>
      </c>
      <c r="E28" s="8"/>
      <c r="F28" s="8"/>
      <c r="G28" s="8"/>
      <c r="H28" s="8"/>
      <c r="I28" s="19"/>
    </row>
    <row r="29" spans="1:10" s="20" customFormat="1" ht="19.2" customHeight="1" x14ac:dyDescent="0.45">
      <c r="A29" s="8"/>
      <c r="B29" s="8"/>
      <c r="C29" s="8"/>
      <c r="D29" s="8"/>
      <c r="E29" s="8"/>
      <c r="F29" s="8"/>
      <c r="G29" s="8"/>
      <c r="H29" s="8"/>
      <c r="I29" s="19"/>
    </row>
    <row r="30" spans="1:10" ht="18.600000000000001" thickBot="1" x14ac:dyDescent="0.5">
      <c r="A30" s="8" t="s">
        <v>142</v>
      </c>
    </row>
    <row r="31" spans="1:10" ht="18.600000000000001" thickBot="1" x14ac:dyDescent="0.5">
      <c r="C31" s="27">
        <f>C8-C25</f>
        <v>740000</v>
      </c>
      <c r="E31" s="9" t="s">
        <v>121</v>
      </c>
      <c r="F31" s="28" t="s">
        <v>143</v>
      </c>
      <c r="I31" s="19" t="s">
        <v>48</v>
      </c>
      <c r="J31" s="20" t="s">
        <v>123</v>
      </c>
    </row>
    <row r="32" spans="1:10" ht="18.600000000000001" thickBot="1" x14ac:dyDescent="0.5">
      <c r="B32" s="8" t="s">
        <v>144</v>
      </c>
      <c r="C32" s="9"/>
    </row>
    <row r="33" spans="1:10" ht="18.600000000000001" thickBot="1" x14ac:dyDescent="0.5">
      <c r="C33" s="30" t="str">
        <f>IF(C8-C25&gt;=0,"適合","不適合")</f>
        <v>適合</v>
      </c>
      <c r="I33" s="19" t="s">
        <v>48</v>
      </c>
      <c r="J33" s="20" t="s">
        <v>123</v>
      </c>
    </row>
    <row r="35" spans="1:10" ht="18.600000000000001" thickBot="1" x14ac:dyDescent="0.5">
      <c r="A35" s="22" t="s">
        <v>145</v>
      </c>
    </row>
    <row r="36" spans="1:10" ht="18.600000000000001" thickBot="1" x14ac:dyDescent="0.5">
      <c r="C36" s="24">
        <v>0</v>
      </c>
      <c r="D36" s="8" t="s">
        <v>120</v>
      </c>
    </row>
  </sheetData>
  <sheetProtection formatCells="0"/>
  <mergeCells count="2">
    <mergeCell ref="A1:B1"/>
    <mergeCell ref="C1:G1"/>
  </mergeCells>
  <phoneticPr fontId="21"/>
  <conditionalFormatting sqref="C4">
    <cfRule type="containsBlanks" dxfId="31" priority="1">
      <formula>LEN(TRIM(C4))=0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8" max="37"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P36"/>
  <sheetViews>
    <sheetView showGridLines="0" view="pageBreakPreview" zoomScale="80" zoomScaleNormal="100" zoomScaleSheetLayoutView="80" workbookViewId="0">
      <selection sqref="A1:B1"/>
    </sheetView>
  </sheetViews>
  <sheetFormatPr defaultColWidth="8.69921875" defaultRowHeight="18" x14ac:dyDescent="0.45"/>
  <cols>
    <col min="1" max="1" width="0.8984375" style="8" customWidth="1"/>
    <col min="2" max="2" width="7.69921875" style="8" customWidth="1"/>
    <col min="3" max="3" width="17.69921875" style="8" customWidth="1"/>
    <col min="4" max="4" width="8.8984375" style="8" bestFit="1" customWidth="1"/>
    <col min="5" max="5" width="5.8984375" style="8" customWidth="1"/>
    <col min="6" max="6" width="8.8984375" style="8" bestFit="1" customWidth="1"/>
    <col min="7" max="7" width="10.69921875" style="8" bestFit="1" customWidth="1"/>
    <col min="8" max="8" width="16.59765625" style="8" customWidth="1"/>
    <col min="9" max="9" width="0.8984375" style="8" customWidth="1"/>
    <col min="10" max="10" width="8.69921875" style="19" customWidth="1"/>
    <col min="11" max="11" width="10.69921875" style="20" bestFit="1" customWidth="1"/>
    <col min="12" max="12" width="9.19921875" bestFit="1" customWidth="1"/>
    <col min="13" max="13" width="18.69921875" bestFit="1" customWidth="1"/>
    <col min="14" max="14" width="21.19921875" bestFit="1" customWidth="1"/>
    <col min="15" max="15" width="22.69921875" bestFit="1" customWidth="1"/>
    <col min="16" max="16" width="11.59765625" bestFit="1" customWidth="1"/>
  </cols>
  <sheetData>
    <row r="1" spans="1:16" s="21" customFormat="1" ht="27" customHeight="1" thickBot="1" x14ac:dyDescent="0.5">
      <c r="A1" s="442" t="s">
        <v>146</v>
      </c>
      <c r="B1" s="443"/>
      <c r="C1" s="462" t="s">
        <v>147</v>
      </c>
      <c r="D1" s="463"/>
      <c r="E1" s="463"/>
      <c r="F1" s="463"/>
      <c r="G1" s="463"/>
      <c r="H1" s="464"/>
      <c r="I1" s="18"/>
      <c r="J1" s="19" t="s">
        <v>48</v>
      </c>
      <c r="K1" s="20" t="s">
        <v>116</v>
      </c>
    </row>
    <row r="2" spans="1:16" x14ac:dyDescent="0.45">
      <c r="A2" s="22"/>
      <c r="B2" s="22"/>
    </row>
    <row r="3" spans="1:16" ht="18.600000000000001" thickBot="1" x14ac:dyDescent="0.5">
      <c r="B3" s="23" t="s">
        <v>148</v>
      </c>
      <c r="E3" s="23" t="s">
        <v>117</v>
      </c>
      <c r="J3" s="19" t="s">
        <v>48</v>
      </c>
      <c r="K3" s="20" t="s">
        <v>149</v>
      </c>
    </row>
    <row r="4" spans="1:16" ht="18.600000000000001" thickBot="1" x14ac:dyDescent="0.5">
      <c r="C4" s="110">
        <f>'別紙1-2'!X7</f>
        <v>16.399999999999999</v>
      </c>
      <c r="D4" s="8" t="s">
        <v>43</v>
      </c>
      <c r="E4" s="482">
        <f>添付3!C4</f>
        <v>115</v>
      </c>
      <c r="F4" s="483"/>
      <c r="G4" s="8" t="s">
        <v>44</v>
      </c>
      <c r="H4" s="31"/>
      <c r="J4" s="19" t="s">
        <v>48</v>
      </c>
      <c r="K4" s="20" t="s">
        <v>244</v>
      </c>
    </row>
    <row r="5" spans="1:16" ht="18.600000000000001" thickBot="1" x14ac:dyDescent="0.5">
      <c r="C5" s="32"/>
      <c r="E5" s="22" t="s">
        <v>150</v>
      </c>
      <c r="F5" s="9"/>
      <c r="J5" s="19" t="s">
        <v>48</v>
      </c>
      <c r="K5" s="33" t="s">
        <v>45</v>
      </c>
      <c r="L5" s="34" t="s">
        <v>151</v>
      </c>
      <c r="M5" s="34" t="s">
        <v>152</v>
      </c>
      <c r="N5" s="34" t="s">
        <v>153</v>
      </c>
      <c r="O5" s="34" t="s">
        <v>154</v>
      </c>
      <c r="P5" s="34" t="s">
        <v>155</v>
      </c>
    </row>
    <row r="6" spans="1:16" ht="18.600000000000001" customHeight="1" thickBot="1" x14ac:dyDescent="0.5">
      <c r="B6" s="23"/>
      <c r="E6" s="484">
        <f>IF(E4&lt;50,16.7,IF(E4&lt;250,15.6,IF(E4&lt;1000,15.6,IF(E4&lt;2000,15.6,16.4))))</f>
        <v>15.6</v>
      </c>
      <c r="F6" s="485"/>
      <c r="G6" s="8" t="s">
        <v>156</v>
      </c>
      <c r="H6" s="35"/>
      <c r="K6" s="33" t="s">
        <v>150</v>
      </c>
      <c r="L6" s="36">
        <v>0.16700000000000001</v>
      </c>
      <c r="M6" s="36">
        <v>0.156</v>
      </c>
      <c r="N6" s="36">
        <v>0.156</v>
      </c>
      <c r="O6" s="36">
        <v>0.156</v>
      </c>
      <c r="P6" s="36">
        <v>0.16400000000000001</v>
      </c>
    </row>
    <row r="7" spans="1:16" ht="18.600000000000001" thickBot="1" x14ac:dyDescent="0.5">
      <c r="B7" s="9"/>
      <c r="E7" s="8" t="s">
        <v>157</v>
      </c>
      <c r="F7" s="9"/>
      <c r="H7" s="37"/>
      <c r="I7" s="38"/>
      <c r="K7" s="20" t="s">
        <v>158</v>
      </c>
    </row>
    <row r="8" spans="1:16" ht="18.600000000000001" thickBot="1" x14ac:dyDescent="0.5">
      <c r="B8" s="9"/>
      <c r="E8" s="484">
        <f>IF(E4="―","―",ROUNDDOWN(E4*E6/100*8,1))</f>
        <v>143.5</v>
      </c>
      <c r="F8" s="485"/>
      <c r="G8" s="8" t="s">
        <v>43</v>
      </c>
      <c r="H8" s="39"/>
      <c r="I8" s="38"/>
      <c r="J8" s="19" t="s">
        <v>48</v>
      </c>
      <c r="K8" s="20" t="s">
        <v>159</v>
      </c>
    </row>
    <row r="9" spans="1:16" x14ac:dyDescent="0.45">
      <c r="B9" s="9"/>
      <c r="E9" s="486" t="str">
        <f>IF(C4&lt;=E8,"上限以内","上限を超えています")</f>
        <v>上限以内</v>
      </c>
      <c r="F9" s="486"/>
      <c r="G9" s="486"/>
      <c r="H9" s="486"/>
      <c r="K9" s="20" t="s">
        <v>160</v>
      </c>
    </row>
    <row r="10" spans="1:16" ht="18.600000000000001" thickBot="1" x14ac:dyDescent="0.5">
      <c r="B10" s="23" t="s">
        <v>161</v>
      </c>
      <c r="K10" s="77"/>
    </row>
    <row r="11" spans="1:16" ht="27" thickBot="1" x14ac:dyDescent="0.5">
      <c r="B11" s="40" t="s">
        <v>162</v>
      </c>
      <c r="C11" s="40" t="s">
        <v>163</v>
      </c>
      <c r="D11" s="41" t="s">
        <v>209</v>
      </c>
      <c r="E11" s="40" t="s">
        <v>110</v>
      </c>
      <c r="F11" s="41" t="s">
        <v>164</v>
      </c>
      <c r="G11" s="41" t="s">
        <v>165</v>
      </c>
      <c r="H11" s="40" t="s">
        <v>111</v>
      </c>
    </row>
    <row r="12" spans="1:16" ht="18.600000000000001" thickBot="1" x14ac:dyDescent="0.5">
      <c r="B12" s="42">
        <v>1</v>
      </c>
      <c r="C12" s="42" t="s">
        <v>395</v>
      </c>
      <c r="D12" s="43" t="s">
        <v>396</v>
      </c>
      <c r="E12" s="43" t="s">
        <v>396</v>
      </c>
      <c r="F12" s="43" t="s">
        <v>396</v>
      </c>
      <c r="G12" s="82" t="s">
        <v>397</v>
      </c>
      <c r="H12" s="42"/>
      <c r="J12" s="19" t="s">
        <v>48</v>
      </c>
      <c r="K12" s="20" t="s">
        <v>166</v>
      </c>
    </row>
    <row r="13" spans="1:16" ht="18.600000000000001" thickBot="1" x14ac:dyDescent="0.5">
      <c r="B13" s="42">
        <v>2</v>
      </c>
      <c r="C13" s="42" t="s">
        <v>398</v>
      </c>
      <c r="D13" s="43" t="s">
        <v>396</v>
      </c>
      <c r="E13" s="43" t="s">
        <v>396</v>
      </c>
      <c r="F13" s="43" t="s">
        <v>396</v>
      </c>
      <c r="G13" s="82" t="s">
        <v>397</v>
      </c>
      <c r="H13" s="42"/>
    </row>
    <row r="14" spans="1:16" ht="18.600000000000001" thickBot="1" x14ac:dyDescent="0.5">
      <c r="B14" s="42">
        <v>3</v>
      </c>
      <c r="C14" s="42" t="s">
        <v>399</v>
      </c>
      <c r="D14" s="43" t="s">
        <v>396</v>
      </c>
      <c r="E14" s="43" t="s">
        <v>396</v>
      </c>
      <c r="F14" s="43" t="s">
        <v>396</v>
      </c>
      <c r="G14" s="82" t="s">
        <v>397</v>
      </c>
      <c r="H14" s="42"/>
    </row>
    <row r="15" spans="1:16" ht="18.600000000000001" thickBot="1" x14ac:dyDescent="0.5">
      <c r="B15" s="42">
        <v>4</v>
      </c>
      <c r="C15" s="42" t="s">
        <v>400</v>
      </c>
      <c r="D15" s="43" t="s">
        <v>396</v>
      </c>
      <c r="E15" s="43" t="s">
        <v>396</v>
      </c>
      <c r="F15" s="43" t="s">
        <v>396</v>
      </c>
      <c r="G15" s="82" t="s">
        <v>397</v>
      </c>
      <c r="H15" s="42"/>
    </row>
    <row r="16" spans="1:16" ht="18.600000000000001" thickBot="1" x14ac:dyDescent="0.5">
      <c r="B16" s="42"/>
      <c r="C16" s="42"/>
      <c r="D16" s="43"/>
      <c r="E16" s="43"/>
      <c r="F16" s="43"/>
      <c r="G16" s="44">
        <f t="shared" ref="G16:G21" si="0">D16*F16*E16/1000</f>
        <v>0</v>
      </c>
      <c r="H16" s="42"/>
    </row>
    <row r="17" spans="1:11" ht="18.600000000000001" thickBot="1" x14ac:dyDescent="0.5">
      <c r="B17" s="42"/>
      <c r="C17" s="42"/>
      <c r="D17" s="43"/>
      <c r="E17" s="43"/>
      <c r="F17" s="43"/>
      <c r="G17" s="44">
        <f t="shared" si="0"/>
        <v>0</v>
      </c>
      <c r="H17" s="42"/>
    </row>
    <row r="18" spans="1:11" ht="18.600000000000001" thickBot="1" x14ac:dyDescent="0.5">
      <c r="B18" s="42"/>
      <c r="C18" s="42"/>
      <c r="D18" s="43"/>
      <c r="E18" s="43"/>
      <c r="F18" s="43"/>
      <c r="G18" s="44">
        <f t="shared" si="0"/>
        <v>0</v>
      </c>
      <c r="H18" s="42"/>
    </row>
    <row r="19" spans="1:11" ht="18.600000000000001" thickBot="1" x14ac:dyDescent="0.5">
      <c r="B19" s="42"/>
      <c r="C19" s="42"/>
      <c r="D19" s="43"/>
      <c r="E19" s="43"/>
      <c r="F19" s="43"/>
      <c r="G19" s="44">
        <f t="shared" si="0"/>
        <v>0</v>
      </c>
      <c r="H19" s="42"/>
    </row>
    <row r="20" spans="1:11" ht="18.600000000000001" thickBot="1" x14ac:dyDescent="0.5">
      <c r="B20" s="42"/>
      <c r="C20" s="42"/>
      <c r="D20" s="43"/>
      <c r="E20" s="43"/>
      <c r="F20" s="43"/>
      <c r="G20" s="44">
        <f t="shared" si="0"/>
        <v>0</v>
      </c>
      <c r="H20" s="42"/>
    </row>
    <row r="21" spans="1:11" ht="18.600000000000001" thickBot="1" x14ac:dyDescent="0.5">
      <c r="B21" s="42"/>
      <c r="C21" s="42"/>
      <c r="D21" s="43"/>
      <c r="E21" s="43"/>
      <c r="F21" s="43"/>
      <c r="G21" s="44">
        <f t="shared" si="0"/>
        <v>0</v>
      </c>
      <c r="H21" s="42"/>
    </row>
    <row r="22" spans="1:11" ht="18.600000000000001" thickBot="1" x14ac:dyDescent="0.5">
      <c r="B22" s="471" t="s">
        <v>167</v>
      </c>
      <c r="C22" s="472"/>
      <c r="D22" s="82">
        <f>SUM(D12:D21)</f>
        <v>0</v>
      </c>
      <c r="E22" s="82">
        <f t="shared" ref="E22:G22" si="1">SUM(E12:E21)</f>
        <v>0</v>
      </c>
      <c r="F22" s="82">
        <f t="shared" si="1"/>
        <v>0</v>
      </c>
      <c r="G22" s="82">
        <f t="shared" si="1"/>
        <v>0</v>
      </c>
      <c r="H22" s="45"/>
      <c r="J22" s="19" t="s">
        <v>48</v>
      </c>
      <c r="K22" s="20" t="s">
        <v>123</v>
      </c>
    </row>
    <row r="23" spans="1:11" s="20" customFormat="1" ht="19.2" customHeight="1" x14ac:dyDescent="0.45">
      <c r="A23" s="8"/>
      <c r="B23" s="8"/>
      <c r="C23" s="8"/>
      <c r="D23" s="8"/>
      <c r="E23" s="8"/>
      <c r="F23" s="8"/>
      <c r="G23" s="8"/>
      <c r="H23" s="8"/>
      <c r="I23" s="8"/>
      <c r="J23" s="19"/>
    </row>
    <row r="24" spans="1:11" ht="18.600000000000001" thickBot="1" x14ac:dyDescent="0.5">
      <c r="B24" s="23" t="s">
        <v>168</v>
      </c>
    </row>
    <row r="25" spans="1:11" ht="18.600000000000001" thickBot="1" x14ac:dyDescent="0.5">
      <c r="C25" s="24" t="s">
        <v>397</v>
      </c>
      <c r="D25" s="8" t="s">
        <v>120</v>
      </c>
      <c r="J25" s="19" t="s">
        <v>48</v>
      </c>
      <c r="K25" s="20" t="s">
        <v>169</v>
      </c>
    </row>
    <row r="27" spans="1:11" ht="18.600000000000001" thickBot="1" x14ac:dyDescent="0.5">
      <c r="B27" s="23" t="s">
        <v>170</v>
      </c>
    </row>
    <row r="28" spans="1:11" x14ac:dyDescent="0.45">
      <c r="B28" s="473" t="s">
        <v>401</v>
      </c>
      <c r="C28" s="474"/>
      <c r="D28" s="474"/>
      <c r="E28" s="474"/>
      <c r="F28" s="474"/>
      <c r="G28" s="474"/>
      <c r="H28" s="475"/>
      <c r="J28" s="19" t="s">
        <v>48</v>
      </c>
      <c r="K28" s="20" t="s">
        <v>171</v>
      </c>
    </row>
    <row r="29" spans="1:11" x14ac:dyDescent="0.45">
      <c r="B29" s="476"/>
      <c r="C29" s="477"/>
      <c r="D29" s="477"/>
      <c r="E29" s="477"/>
      <c r="F29" s="477"/>
      <c r="G29" s="477"/>
      <c r="H29" s="478"/>
    </row>
    <row r="30" spans="1:11" x14ac:dyDescent="0.45">
      <c r="B30" s="476"/>
      <c r="C30" s="477"/>
      <c r="D30" s="477"/>
      <c r="E30" s="477"/>
      <c r="F30" s="477"/>
      <c r="G30" s="477"/>
      <c r="H30" s="478"/>
    </row>
    <row r="31" spans="1:11" x14ac:dyDescent="0.45">
      <c r="B31" s="476"/>
      <c r="C31" s="477"/>
      <c r="D31" s="477"/>
      <c r="E31" s="477"/>
      <c r="F31" s="477"/>
      <c r="G31" s="477"/>
      <c r="H31" s="478"/>
    </row>
    <row r="32" spans="1:11" x14ac:dyDescent="0.45">
      <c r="B32" s="476"/>
      <c r="C32" s="477"/>
      <c r="D32" s="477"/>
      <c r="E32" s="477"/>
      <c r="F32" s="477"/>
      <c r="G32" s="477"/>
      <c r="H32" s="478"/>
    </row>
    <row r="33" spans="2:8" x14ac:dyDescent="0.45">
      <c r="B33" s="476"/>
      <c r="C33" s="477"/>
      <c r="D33" s="477"/>
      <c r="E33" s="477"/>
      <c r="F33" s="477"/>
      <c r="G33" s="477"/>
      <c r="H33" s="478"/>
    </row>
    <row r="34" spans="2:8" x14ac:dyDescent="0.45">
      <c r="B34" s="476"/>
      <c r="C34" s="477"/>
      <c r="D34" s="477"/>
      <c r="E34" s="477"/>
      <c r="F34" s="477"/>
      <c r="G34" s="477"/>
      <c r="H34" s="478"/>
    </row>
    <row r="35" spans="2:8" x14ac:dyDescent="0.45">
      <c r="B35" s="476"/>
      <c r="C35" s="477"/>
      <c r="D35" s="477"/>
      <c r="E35" s="477"/>
      <c r="F35" s="477"/>
      <c r="G35" s="477"/>
      <c r="H35" s="478"/>
    </row>
    <row r="36" spans="2:8" ht="18.600000000000001" thickBot="1" x14ac:dyDescent="0.5">
      <c r="B36" s="479"/>
      <c r="C36" s="480"/>
      <c r="D36" s="480"/>
      <c r="E36" s="480"/>
      <c r="F36" s="480"/>
      <c r="G36" s="480"/>
      <c r="H36" s="481"/>
    </row>
  </sheetData>
  <sheetProtection formatCells="0"/>
  <mergeCells count="8">
    <mergeCell ref="B22:C22"/>
    <mergeCell ref="B28:H36"/>
    <mergeCell ref="A1:B1"/>
    <mergeCell ref="C1:H1"/>
    <mergeCell ref="E4:F4"/>
    <mergeCell ref="E6:F6"/>
    <mergeCell ref="E8:F8"/>
    <mergeCell ref="E9:H9"/>
  </mergeCells>
  <phoneticPr fontId="21"/>
  <conditionalFormatting sqref="C4">
    <cfRule type="containsBlanks" dxfId="30" priority="2">
      <formula>LEN(TRIM(C4))=0</formula>
    </cfRule>
  </conditionalFormatting>
  <conditionalFormatting sqref="E4:F4">
    <cfRule type="containsBlanks" dxfId="29" priority="1">
      <formula>LEN(TRIM(E4))=0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L 8 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1 G r A C K 0 A A A D 3 A A A A E g A A A E N v b m Z p Z y 9 Q Y W N r Y W d l L n h t b H q / e 7 + N f U V u j k J Z a l F x Z n 6 e r Z K h n o G S Q n F J Y l 5 K Y k 5 + X q q t U l 6 + k r 0 d L 5 d N Q G J y d m J 6 q g J Q d V 6 x V U V x i q 1 S R k l J g Z W + f n l 5 u V 6 5 s V 5 + U b q + k Y G B o X 6 E r 0 9 w c k Z q b q I S X H E m Y c W 6 m X k g a 5 N T l e x s w i C u s T P S M z Q 0 0 z M x M N E z s N G H C d r 4 Z u Y h F B g B H Q y S R R K 0 c S 7 N K S k t S r X L S t T 1 C r D R h 3 F t 9 K F + s A M A A A D / / w M A U E s D B B Q A A g A I A A A A I Q D x p b Q C z g A A A A A B A A A T A A A A R m 9 y b X V s Y X M v U 2 V j d G l v b j E u b S p O T S 7 J z M 9 T C I b Q h t Z c X M U Z i U W p K Q q P m 9 s e N + 9 5 3 D z t c f N q Q w V b h Z z U E l 4 u B S B 4 3 L Q X J N G 0 E y j o W p G c m q P n X F p U l J p X E p 5 f l J 2 U n 5 + t o V k d 7 Z e Y m 2 q r h G K G U m x t t H N + X g l Q Z a w O x K i n S z q f z d 7 y u H H q 4 6 a e x 4 3 z n 8 7 r B p o Z k p i U k 6 o X U p S Y V 5 y W X 5 T r n J 9 T m p s X U l m Q W q w B t 1 q n u l r p 5 Y L W 5 7 P X K e k o l A D l F E p S K 0 p q d R S q l Z 4 2 L I G J J e Z V 1 t Z q 8 n J l 5 u G y z h o A A A D / / w M A U E s B A i 0 A F A A G A A g A A A A h A C r d q k D S A A A A N w E A A B M A A A A A A A A A A A A A A A A A A A A A A F t D b 2 5 0 Z W 5 0 X 1 R 5 c G V z X S 5 4 b W x Q S w E C L Q A U A A I A C A A A A C E A 1 G r A C K 0 A A A D 3 A A A A E g A A A A A A A A A A A A A A A A A L A w A A Q 2 9 u Z m l n L 1 B h Y 2 t h Z 2 U u e G 1 s U E s B A i 0 A F A A C A A g A A A A h A P G l t A L O A A A A A A E A A B M A A A A A A A A A A A A A A A A A 6 A M A A E Z v c m 1 1 b G F z L 1 N l Y 3 R p b 2 4 x L m 1 Q S w U G A A A A A A M A A w D C A A A A 5 w Q 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w J A A A A A A A A O g k 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8 l R T M l O D M l O D Y l R T M l O D M l Q k M l R T M l O D M l O T Y l R T M l O D M l Q U I 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w N S 0 x M V Q x N D o 0 O D o y M S 4 3 M T I 4 N j Q y W i I v P j x F b n R y e S B U e X B l P S J G a W x s Q 2 9 s d W 1 u V H l w Z X M i I F Z h b H V l P S J z Q m d B P S I v P j x F b n R y e S B U e X B l P S J G a W x s Q 2 9 s d W 1 u T m F t Z X M i I F Z h b H V l P S J z W y Z x d W 9 0 O + m g h e e b r i Z x d W 9 0 O y w m c X V v d D v l g K Q 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N v d m V y e V R h c m d l d E N v b H V t b i I g V m F s d W U 9 I m w x I i 8 + P E V u d H J 5 I F R 5 c G U 9 I l J l Y 2 9 2 Z X J 5 V G F y Z 2 V 0 U m 9 3 I i B W Y W x 1 Z T 0 i b D E i L z 4 8 R W 5 0 c n k g V H l w Z T 0 i U m V j b 3 Z l c n l U Y X J n Z X R T a G V l d C I g V m F s d W U 9 I n N T a G V l d D E i L z 4 8 R W 5 0 c n k g V H l w Z T 0 i U m V s Y X R p b 2 5 z a G l w S W 5 m b 0 N v b n R h a W 5 l c i I g V m F s d W U 9 I n N 7 J n F 1 b 3 Q 7 Y 2 9 s d W 1 u Q 2 9 1 b n Q m c X V v d D s 6 M i w m c X V v d D t r Z X l D b 2 x 1 b W 5 O Y W 1 l c y Z x d W 9 0 O z p b X S w m c X V v d D t x d W V y e V J l b G F 0 a W 9 u c 2 h p c H M m c X V v d D s 6 W 1 0 s J n F 1 b 3 Q 7 Y 2 9 s d W 1 u S W R l b n R p d G l l c y Z x d W 9 0 O z p b J n F 1 b 3 Q 7 U 2 V j d G l v b j E v 4 4 O G 4 4 O 8 4 4 O W 4 4 O r M S / l p I n m m 7 T j g Z X j g o z j g Z / l n o s u e + m g h e e b r i w w f S Z x d W 9 0 O y w m c X V v d D t T Z W N 0 a W 9 u M S / j g 4 b j g 7 z j g 5 b j g 6 s x L + W k i e a b t O O B l e O C j O O B n + W e i y 5 7 5 Y C k L D F 9 J n F 1 b 3 Q 7 X S w m c X V v d D t D b 2 x 1 b W 5 D b 3 V u d C Z x d W 9 0 O z o y L C Z x d W 9 0 O 0 t l e U N v b H V t b k 5 h b W V z J n F 1 b 3 Q 7 O l t d L C Z x d W 9 0 O 0 N v b H V t b k l k Z W 5 0 a X R p Z X M m c X V v d D s 6 W y Z x d W 9 0 O 1 N l Y 3 R p b 2 4 x L + O D h u O D v O O D l u O D q z E v 5 a S J 5 p u 0 4 4 G V 4 4 K M 4 4 G f 5 Z 6 L L n v p o I X n m 6 4 s M H 0 m c X V v d D s s J n F 1 b 3 Q 7 U 2 V j d G l v b j E v 4 4 O G 4 4 O 8 4 4 O W 4 4 O r M S / l p I n m m 7 T j g Z X j g o z j g Z / l n o s u e + W A p C w x 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8 l R T M l O D M l O D Y l R T M l O D M l Q k M l R T M l O D M l O T Y l R T M l O D M l Q U I x L y V F M y U 4 M i V C R C V F M y U 4 M y V C Q y V F M y U 4 M i V C O T w v S X R l b V B h d G g + P C 9 J d G V t T G 9 j Y X R p b 2 4 + P F N 0 Y W J s Z U V u d H J p Z X M v P j w v S X R l b T 4 8 S X R l b T 4 8 S X R l b U x v Y 2 F 0 a W 9 u P j x J d G V t V H l w Z T 5 G b 3 J t d W x h P C 9 J d G V t V H l w Z T 4 8 S X R l b V B h d G g + U 2 V j d G l v b j E v J U U z J T g z J T g 2 J U U z J T g z J U J D J U U z J T g z J T k 2 J U U z J T g z J U F C M S 8 l R T U l Q T Q l O D k l R T Y l O U I l Q j Q l R T M l O D E l O T U l R T M l O D I l O E M l R T M l O D E l O U Y l R T U l O U U l O E I 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C 1 B V d V J T f J Q J Y l / P h U H S V J A A A A A A I A A A A A A B B m A A A A A Q A A I A A A A P q O z u 8 W 4 h g x C b N Y 4 / M U s S E D / Y I I P j H V c R 9 c R 2 2 f 2 c C j A A A A A A 6 A A A A A A g A A I A A A A H P 6 y 1 g c J T M d R i 8 + 6 h j 8 N j m T 9 m j 8 j f J o A f 6 9 h J K k P r r 6 U A A A A B k t 9 O A 1 Y o V J t l H 9 X G W Q W v F J l L L l J t N 4 G c Y J w C 7 4 L m u y I 2 D T q i V W U h g w o P b G A p v / s T L F Z s D r l o l D 8 1 s 3 n F 6 1 2 w u u T o p G h e t X R P H / n V G F d r i j Q A A A A I s j 9 8 0 N D / g F F + z Q 1 l s X 3 E h w 6 o w X C e p G X p 4 + 7 W Q + R 7 x r K W r i j 1 8 x M v a s v e C + I K N k r D z u Y 4 p P h m B E W K / E p c o k I i Q = < / D a t a M a s h u p > 
</file>

<file path=customXml/itemProps1.xml><?xml version="1.0" encoding="utf-8"?>
<ds:datastoreItem xmlns:ds="http://schemas.openxmlformats.org/officeDocument/2006/customXml" ds:itemID="{CF44C8CB-BBAF-4EC5-BDD9-192FBA2644B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様式3</vt:lpstr>
      <vt:lpstr>参考様式</vt:lpstr>
      <vt:lpstr>別紙1-1</vt:lpstr>
      <vt:lpstr>別紙1-2</vt:lpstr>
      <vt:lpstr>別紙2</vt:lpstr>
      <vt:lpstr>添付1</vt:lpstr>
      <vt:lpstr>添付2</vt:lpstr>
      <vt:lpstr>添付3</vt:lpstr>
      <vt:lpstr>添付4</vt:lpstr>
      <vt:lpstr>添付5（太陽光）</vt:lpstr>
      <vt:lpstr>添付5（蓄電池）</vt:lpstr>
      <vt:lpstr>集計用</vt:lpstr>
      <vt:lpstr>参考様式!Print_Area</vt:lpstr>
      <vt:lpstr>添付1!Print_Area</vt:lpstr>
      <vt:lpstr>添付2!Print_Area</vt:lpstr>
      <vt:lpstr>添付3!Print_Area</vt:lpstr>
      <vt:lpstr>添付4!Print_Area</vt:lpstr>
      <vt:lpstr>'添付5（太陽光）'!Print_Area</vt:lpstr>
      <vt:lpstr>'添付5（蓄電池）'!Print_Area</vt:lpstr>
      <vt:lpstr>'別紙1-1'!Print_Area</vt:lpstr>
      <vt:lpstr>'別紙1-2'!Print_Area</vt:lpstr>
      <vt:lpstr>別紙2!Print_Area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令和５年度いばらきエネルギーシフト促進事業補助金交付変更承認申請書</dc:title>
  <dc:creator>茨城県</dc:creator>
  <cp:lastModifiedBy>政策企画部情報システム課</cp:lastModifiedBy>
  <cp:revision>2</cp:revision>
  <cp:lastPrinted>2024-06-12T05:46:41Z</cp:lastPrinted>
  <dcterms:created xsi:type="dcterms:W3CDTF">2023-04-24T00:20:00Z</dcterms:created>
  <dcterms:modified xsi:type="dcterms:W3CDTF">2024-06-26T01:48:00Z</dcterms:modified>
</cp:coreProperties>
</file>