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12132" windowHeight="4584" tabRatio="737" activeTab="1"/>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添付5（太陽光）" sheetId="9" r:id="rId9"/>
    <sheet name="添付5（蓄電池）" sheetId="11" r:id="rId10"/>
    <sheet name="集計用" sheetId="16" r:id="rId11"/>
  </sheets>
  <definedNames>
    <definedName name="_xlnm.Print_Area" localSheetId="4">添付1!$A$1:$H$29</definedName>
    <definedName name="_xlnm.Print_Area" localSheetId="5">添付2!$A$1:$M$33</definedName>
    <definedName name="_xlnm.Print_Area" localSheetId="6">添付3!$A$1:$H$38</definedName>
    <definedName name="_xlnm.Print_Area" localSheetId="7">添付4!$A$1:$I$37</definedName>
    <definedName name="_xlnm.Print_Area" localSheetId="8">'添付5（太陽光）'!$A$1:$K$64</definedName>
    <definedName name="_xlnm.Print_Area" localSheetId="9">'添付5（蓄電池）'!$A$1:$K$64</definedName>
    <definedName name="_xlnm.Print_Area" localSheetId="1">'別紙1-1'!$A$1:$Z$22</definedName>
    <definedName name="_xlnm.Print_Area" localSheetId="2">'別紙1-2'!$A$1:$Z$35</definedName>
    <definedName name="_xlnm.Print_Area" localSheetId="3">別紙2!$A$1:$AB$24</definedName>
    <definedName name="_xlnm.Print_Area" localSheetId="0">様式1!$A$1:$Z$32</definedName>
  </definedNames>
  <calcPr calcId="162913"/>
</workbook>
</file>

<file path=xl/calcChain.xml><?xml version="1.0" encoding="utf-8"?>
<calcChain xmlns="http://schemas.openxmlformats.org/spreadsheetml/2006/main">
  <c r="D3" i="11" l="1"/>
  <c r="D3" i="9"/>
  <c r="K21" i="6" l="1"/>
  <c r="AC2" i="16" l="1"/>
  <c r="F27" i="4"/>
  <c r="F25" i="4"/>
  <c r="E6" i="8"/>
  <c r="D25" i="6" l="1"/>
  <c r="G21" i="6"/>
  <c r="AB2" i="16" l="1"/>
  <c r="AA2" i="16"/>
  <c r="Z2" i="16"/>
  <c r="Y2" i="16"/>
  <c r="X2" i="16"/>
  <c r="W2" i="16"/>
  <c r="V2" i="16"/>
  <c r="U2" i="16"/>
  <c r="T2" i="16"/>
  <c r="S2" i="16"/>
  <c r="R2" i="16"/>
  <c r="Q2" i="16"/>
  <c r="P2" i="16"/>
  <c r="O2" i="16"/>
  <c r="N2" i="16"/>
  <c r="J2" i="16"/>
  <c r="I2" i="16"/>
  <c r="H2" i="16"/>
  <c r="G2" i="16"/>
  <c r="F2" i="16"/>
  <c r="K2" i="16"/>
  <c r="E22" i="8"/>
  <c r="F22" i="8"/>
  <c r="D22" i="8"/>
  <c r="G12" i="8"/>
  <c r="G13" i="8"/>
  <c r="G14" i="8"/>
  <c r="G15" i="8"/>
  <c r="K7" i="6" l="1"/>
  <c r="M8" i="4" l="1"/>
  <c r="M7" i="4"/>
  <c r="H8" i="4"/>
  <c r="H7" i="4"/>
  <c r="K24" i="6"/>
  <c r="K25" i="6"/>
  <c r="R8" i="4" s="1"/>
  <c r="K11" i="6"/>
  <c r="K10" i="6"/>
  <c r="K6" i="6"/>
  <c r="K8" i="6"/>
  <c r="D8" i="6" l="1"/>
  <c r="R7" i="4"/>
  <c r="X7" i="4" l="1"/>
  <c r="C4" i="8" s="1"/>
  <c r="K9" i="6"/>
  <c r="D11" i="6" s="1"/>
  <c r="G3" i="6" l="1"/>
  <c r="M4" i="4"/>
  <c r="R5" i="4"/>
  <c r="H6" i="4"/>
  <c r="M5" i="4"/>
  <c r="R6" i="4"/>
  <c r="H4" i="4"/>
  <c r="H5" i="4"/>
  <c r="M6" i="4"/>
  <c r="R4" i="4"/>
  <c r="J35" i="4"/>
  <c r="J33" i="4"/>
  <c r="D8" i="11" l="1"/>
  <c r="D5" i="11" s="1"/>
  <c r="E4" i="8"/>
  <c r="C4" i="7"/>
  <c r="X4" i="4"/>
  <c r="U25" i="4" l="1"/>
  <c r="D8" i="9"/>
  <c r="D5" i="9" s="1"/>
  <c r="E8" i="8"/>
  <c r="M25" i="2"/>
  <c r="L2" i="16" l="1"/>
  <c r="U27" i="4"/>
  <c r="M2" i="16" s="1"/>
  <c r="G16" i="8"/>
  <c r="G17" i="8"/>
  <c r="G18" i="8"/>
  <c r="G19" i="8"/>
  <c r="G20" i="8"/>
  <c r="G21" i="8"/>
  <c r="D3" i="10"/>
  <c r="D4" i="10"/>
  <c r="H55" i="1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3" i="11"/>
  <c r="H12" i="11"/>
  <c r="H11" i="11"/>
  <c r="H55" i="9"/>
  <c r="H54" i="9"/>
  <c r="H53" i="9"/>
  <c r="H52" i="9"/>
  <c r="H51" i="9"/>
  <c r="H50" i="9"/>
  <c r="H49" i="9"/>
  <c r="H48" i="9"/>
  <c r="H47" i="9"/>
  <c r="H46" i="9"/>
  <c r="H45" i="9"/>
  <c r="H44" i="9"/>
  <c r="H43" i="9"/>
  <c r="H42" i="9"/>
  <c r="H41" i="9"/>
  <c r="H40" i="9"/>
  <c r="H39" i="9"/>
  <c r="H38" i="9"/>
  <c r="H37" i="9"/>
  <c r="H36" i="9"/>
  <c r="H34" i="9"/>
  <c r="H33" i="9"/>
  <c r="H32" i="9"/>
  <c r="H31" i="9"/>
  <c r="H30" i="9"/>
  <c r="H29" i="9"/>
  <c r="H28" i="9"/>
  <c r="H27" i="9"/>
  <c r="H26" i="9"/>
  <c r="H25" i="9"/>
  <c r="H24" i="9"/>
  <c r="H23" i="9"/>
  <c r="H22" i="9"/>
  <c r="H21" i="9"/>
  <c r="H20" i="9"/>
  <c r="H19" i="9"/>
  <c r="H18" i="9"/>
  <c r="H17" i="9"/>
  <c r="H16" i="9"/>
  <c r="H15" i="9"/>
  <c r="H13" i="9"/>
  <c r="H12" i="9"/>
  <c r="H11" i="9"/>
  <c r="C8" i="7"/>
  <c r="H14" i="11" l="1"/>
  <c r="F15" i="4" s="1"/>
  <c r="G22" i="8"/>
  <c r="H35" i="11"/>
  <c r="K15" i="4" s="1"/>
  <c r="C33" i="7"/>
  <c r="J34" i="4"/>
  <c r="H56" i="11"/>
  <c r="P15" i="4" s="1"/>
  <c r="U15" i="4" s="1"/>
  <c r="F28" i="4" s="1"/>
  <c r="H57" i="11"/>
  <c r="H58" i="11" s="1"/>
  <c r="H59" i="11" s="1"/>
  <c r="H56" i="9"/>
  <c r="P14" i="4" s="1"/>
  <c r="H35" i="9"/>
  <c r="K14" i="4" s="1"/>
  <c r="H14" i="9"/>
  <c r="F14" i="4" s="1"/>
  <c r="C31" i="7"/>
  <c r="K16" i="4" l="1"/>
  <c r="P16" i="4"/>
  <c r="U14" i="4"/>
  <c r="F26" i="4" s="1"/>
  <c r="F29" i="4" s="1"/>
  <c r="AR19" i="2" s="1"/>
  <c r="F16" i="4"/>
  <c r="D6" i="11"/>
  <c r="H57" i="9"/>
  <c r="U16" i="4" l="1"/>
  <c r="D6" i="9"/>
  <c r="M22" i="2"/>
  <c r="H58" i="9"/>
  <c r="H59" i="9" s="1"/>
  <c r="E9" i="8" l="1"/>
  <c r="P28" i="4" l="1"/>
  <c r="P27" i="4"/>
  <c r="P26" i="4"/>
  <c r="P25" i="4"/>
</calcChain>
</file>

<file path=xl/sharedStrings.xml><?xml version="1.0" encoding="utf-8"?>
<sst xmlns="http://schemas.openxmlformats.org/spreadsheetml/2006/main" count="622" uniqueCount="367">
  <si>
    <t>様式１（第８条関係）</t>
  </si>
  <si>
    <t>茨城県知事　殿</t>
  </si>
  <si>
    <t>補助金交付申請額</t>
  </si>
  <si>
    <t>担当者連絡先</t>
  </si>
  <si>
    <t>（申請者名）</t>
  </si>
  <si>
    <t>（所属）</t>
  </si>
  <si>
    <t>（氏名）</t>
  </si>
  <si>
    <t>　　　　　　　　　　</t>
    <phoneticPr fontId="21"/>
  </si>
  <si>
    <t>氏名又は名称　</t>
    <phoneticPr fontId="21"/>
  </si>
  <si>
    <t>申請者住所</t>
    <phoneticPr fontId="21"/>
  </si>
  <si>
    <t>（申請者）</t>
    <phoneticPr fontId="21"/>
  </si>
  <si>
    <t>（共同申請者）</t>
    <phoneticPr fontId="21"/>
  </si>
  <si>
    <t>日</t>
    <rPh sb="0" eb="1">
      <t>ニチ</t>
    </rPh>
    <phoneticPr fontId="21"/>
  </si>
  <si>
    <t>月</t>
    <rPh sb="0" eb="1">
      <t>ゲツ</t>
    </rPh>
    <phoneticPr fontId="21"/>
  </si>
  <si>
    <t>令和</t>
    <rPh sb="0" eb="2">
      <t>レイワ</t>
    </rPh>
    <phoneticPr fontId="21"/>
  </si>
  <si>
    <t>補助対象事業着手予定年月日
※１</t>
    <phoneticPr fontId="21"/>
  </si>
  <si>
    <t>金</t>
    <phoneticPr fontId="21"/>
  </si>
  <si>
    <t>円</t>
    <rPh sb="0" eb="1">
      <t>エン</t>
    </rPh>
    <phoneticPr fontId="21"/>
  </si>
  <si>
    <t>年</t>
    <rPh sb="0" eb="1">
      <t>ネン</t>
    </rPh>
    <phoneticPr fontId="21"/>
  </si>
  <si>
    <t>補助対象事業完了予定年月日
※２</t>
    <phoneticPr fontId="21"/>
  </si>
  <si>
    <t>-</t>
    <phoneticPr fontId="21"/>
  </si>
  <si>
    <t>（E-mail）</t>
    <phoneticPr fontId="21"/>
  </si>
  <si>
    <t>＠</t>
    <phoneticPr fontId="21"/>
  </si>
  <si>
    <t>（電話）</t>
    <phoneticPr fontId="21"/>
  </si>
  <si>
    <t>（住所）</t>
    <phoneticPr fontId="21"/>
  </si>
  <si>
    <t xml:space="preserve">※２
</t>
    <phoneticPr fontId="21"/>
  </si>
  <si>
    <t>設置工事完了予定日又は補助事業者における支出義務額（設置に要する経費の全額）の支払予定日のいずれか遅い日を記載してください。</t>
    <phoneticPr fontId="21"/>
  </si>
  <si>
    <t>※１</t>
    <phoneticPr fontId="21"/>
  </si>
  <si>
    <t>※３</t>
    <phoneticPr fontId="21"/>
  </si>
  <si>
    <t>原則、金額は税抜で記入してください。</t>
    <phoneticPr fontId="21"/>
  </si>
  <si>
    <t>（FAX）</t>
    <phoneticPr fontId="21"/>
  </si>
  <si>
    <t>事業計画書</t>
  </si>
  <si>
    <t>１　補助対象事業</t>
  </si>
  <si>
    <t>補助対象設備</t>
  </si>
  <si>
    <t>※　該当する場合、□にチェック（又は■に反転）を入れてください。</t>
  </si>
  <si>
    <t>２　補助対象設備の設置場所</t>
  </si>
  <si>
    <t>設置場所の名称</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</si>
  <si>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</si>
  <si>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</si>
  <si>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</si>
  <si>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</si>
  <si>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</si>
  <si>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</si>
  <si>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</si>
  <si>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</si>
  <si>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</si>
  <si>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</si>
  <si>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</si>
  <si>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</si>
  <si>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</si>
  <si>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</si>
  <si>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</si>
  <si>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</si>
  <si>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</si>
  <si>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</si>
  <si>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</si>
  <si>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</si>
  <si>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</si>
  <si>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</si>
  <si>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</si>
  <si>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</si>
  <si>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</si>
  <si>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</si>
  <si>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</si>
  <si>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</si>
  <si>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</si>
  <si>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</si>
  <si>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</si>
  <si>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</si>
  <si>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</si>
  <si>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</si>
  <si>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</si>
  <si>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</si>
  <si>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</si>
  <si>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</si>
  <si>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</si>
  <si>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</si>
  <si>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</si>
  <si>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</si>
  <si>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</si>
  <si>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</si>
  <si>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</si>
  <si>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</si>
  <si>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</si>
  <si>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</si>
  <si>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</si>
  <si>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</si>
  <si>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</si>
  <si>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</si>
  <si>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</si>
  <si>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</si>
  <si>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</si>
  <si>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</si>
  <si>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</si>
  <si>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</si>
  <si>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</si>
  <si>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</si>
  <si>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</si>
  <si>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</si>
  <si>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</si>
  <si>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</si>
  <si>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</si>
  <si>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</si>
  <si>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</si>
  <si>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</si>
  <si>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</si>
  <si>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</si>
  <si>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</si>
  <si>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</si>
  <si>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</si>
  <si>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</si>
  <si>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</si>
  <si>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</si>
  <si>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</si>
  <si>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</si>
  <si>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</si>
  <si>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</si>
  <si>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</si>
  <si>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</si>
  <si>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</si>
  <si>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</si>
  <si>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</si>
  <si>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</si>
  <si>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</si>
  <si>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</si>
  <si>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</si>
  <si>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</si>
  <si>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</si>
  <si>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</si>
  <si>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</si>
  <si>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</si>
  <si>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</si>
  <si>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</si>
  <si>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</si>
  <si>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</si>
  <si>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</si>
  <si>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</si>
  <si>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</si>
  <si>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</si>
  <si>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</si>
  <si>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</si>
  <si>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</si>
  <si>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</si>
  <si>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</si>
  <si>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</si>
  <si>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</si>
  <si>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</si>
  <si>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</si>
  <si>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</si>
  <si>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</si>
  <si>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</si>
  <si>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</si>
  <si>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</si>
  <si>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</si>
  <si>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</si>
  <si>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</si>
  <si>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</si>
  <si>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</si>
  <si>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</si>
  <si>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</si>
  <si>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</si>
  <si>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</si>
  <si>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</si>
  <si>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</si>
  <si>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</si>
  <si>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</si>
  <si>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</si>
  <si>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</si>
  <si>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</si>
  <si>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</si>
  <si>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</si>
  <si>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</si>
  <si>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</si>
  <si>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</si>
  <si>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</si>
  <si>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</si>
  <si>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</si>
  <si>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</si>
  <si>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</si>
  <si>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</si>
  <si>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</si>
  <si>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</si>
  <si>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</si>
  <si>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</si>
  <si>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</si>
  <si>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</si>
  <si>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</si>
  <si>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</si>
  <si>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</si>
  <si>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</si>
  <si>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</si>
  <si>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</si>
  <si>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</si>
  <si>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</si>
  <si>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</si>
  <si>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</si>
  <si>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</si>
  <si>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</si>
  <si>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</si>
  <si>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</si>
  <si>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</si>
  <si>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</si>
  <si>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</si>
  <si>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</si>
  <si>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</si>
  <si>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</si>
  <si>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</si>
  <si>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</si>
  <si>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</si>
  <si>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</si>
  <si>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</si>
  <si>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</si>
  <si>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</si>
  <si>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</si>
  <si>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</si>
  <si>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</si>
  <si>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</si>
  <si>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</si>
  <si>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</si>
  <si>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</si>
  <si>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</si>
  <si>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</si>
  <si>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</si>
  <si>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</si>
  <si>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</si>
  <si>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</si>
  <si>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</si>
  <si>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</si>
  <si>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</si>
  <si>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</si>
  <si>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</si>
  <si>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</si>
  <si>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</si>
  <si>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</si>
  <si>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</si>
  <si>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</si>
  <si>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</si>
  <si>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</si>
  <si>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</si>
  <si>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</si>
  <si>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</si>
  <si>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</si>
  <si>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</si>
  <si>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</si>
  <si>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</si>
  <si>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</si>
  <si>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</si>
  <si>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</si>
  <si>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</si>
  <si>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</si>
  <si>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設置に要する経費</t>
    <rPh sb="0" eb="2">
      <t>セッチ</t>
    </rPh>
    <rPh sb="3" eb="4">
      <t>ヨウ</t>
    </rPh>
    <rPh sb="6" eb="8">
      <t>ケイヒ</t>
    </rPh>
    <phoneticPr fontId="21"/>
  </si>
  <si>
    <t>設置工事着手予定日を記載してください。</t>
    <rPh sb="0" eb="2">
      <t>セッチ</t>
    </rPh>
    <rPh sb="2" eb="4">
      <t>コウジ</t>
    </rPh>
    <rPh sb="4" eb="6">
      <t>チャクシュ</t>
    </rPh>
    <rPh sb="6" eb="8">
      <t>ヨテイ</t>
    </rPh>
    <rPh sb="8" eb="9">
      <t>ビ</t>
    </rPh>
    <rPh sb="10" eb="12">
      <t>キサイ</t>
    </rPh>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</si>
  <si>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</si>
  <si>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</si>
  <si>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</si>
  <si>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</si>
  <si>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</si>
  <si>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</si>
  <si>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</si>
  <si>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</si>
  <si>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</si>
  <si>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</si>
  <si>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</si>
  <si>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</si>
  <si>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</si>
  <si>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</si>
  <si>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</si>
  <si>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</si>
  <si>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</si>
  <si>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</si>
  <si>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</si>
  <si>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</si>
  <si>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</si>
  <si>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</si>
  <si>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</si>
  <si>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</si>
  <si>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</si>
  <si>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</si>
  <si>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</si>
  <si>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</si>
  <si>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</si>
  <si>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</si>
  <si>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</si>
  <si>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</si>
  <si>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</si>
  <si>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</si>
  <si>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円</t>
    <rPh sb="0" eb="1">
      <t>エン</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</si>
  <si>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</si>
  <si>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</si>
  <si>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</si>
  <si>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</si>
  <si>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</si>
  <si>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</si>
  <si>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</si>
  <si>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</si>
  <si>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</si>
  <si>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</si>
  <si>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</si>
  <si>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</si>
  <si>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</si>
  <si>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</si>
  <si>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</si>
  <si>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参考値：別紙1-2「７　補助額の算出」の補助額</t>
    <rPh sb="0" eb="2">
      <t>サンコウ</t>
    </rPh>
    <rPh sb="2" eb="3">
      <t>アタイ</t>
    </rPh>
    <rPh sb="4" eb="6">
      <t>ベッシ</t>
    </rPh>
    <rPh sb="20" eb="23">
      <t>ホジョガク</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</si>
  <si>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</si>
  <si>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</si>
  <si>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</si>
  <si>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</si>
  <si>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</si>
  <si>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</si>
  <si>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</si>
  <si>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</si>
  <si>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</si>
  <si>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</si>
  <si>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</si>
  <si>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</si>
  <si>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</si>
  <si>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</si>
  <si>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</si>
  <si>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</si>
  <si>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</si>
  <si>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</si>
  <si>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受付番号
（内部用）</t>
  </si>
  <si>
    <t>管理番号</t>
  </si>
  <si>
    <t>受付日</t>
  </si>
  <si>
    <t>受信時刻
（最終）</t>
  </si>
  <si>
    <t>受付方法</t>
  </si>
  <si>
    <t>申請者</t>
  </si>
  <si>
    <t>住所</t>
  </si>
  <si>
    <t>代表者職</t>
  </si>
  <si>
    <t>交付申請額（円)</t>
  </si>
  <si>
    <t>区分</t>
  </si>
  <si>
    <t>導入設備の仕様
発電出力（kW)</t>
  </si>
  <si>
    <t>導入設備の仕様
蓄電容量(kWh）</t>
  </si>
  <si>
    <t>業種分類（大分類）</t>
  </si>
  <si>
    <t>業種分類（中分類）</t>
  </si>
  <si>
    <t>共同申請者
住所</t>
    <phoneticPr fontId="21"/>
  </si>
  <si>
    <t>共同申請者氏名</t>
  </si>
  <si>
    <t>共同申請者
代表職</t>
    <rPh sb="0" eb="2">
      <t>キョウドウ</t>
    </rPh>
    <rPh sb="2" eb="5">
      <t>シンセイシャ</t>
    </rPh>
    <rPh sb="6" eb="8">
      <t>ダイヒョウ</t>
    </rPh>
    <rPh sb="8" eb="9">
      <t>ショク</t>
    </rPh>
    <phoneticPr fontId="21"/>
  </si>
  <si>
    <t>共同申請者法人代表者氏名</t>
  </si>
  <si>
    <t>パネルの設置場所事業所名</t>
  </si>
  <si>
    <t>パネルの設置場所住所</t>
  </si>
  <si>
    <t>電話</t>
  </si>
  <si>
    <t>事務担当者
所属</t>
  </si>
  <si>
    <t>事務担当者
氏名</t>
  </si>
  <si>
    <t>郵便番号</t>
  </si>
  <si>
    <t>事務担当者住所</t>
  </si>
  <si>
    <t>補助対象事業完了予定年月日</t>
    <phoneticPr fontId="21"/>
  </si>
  <si>
    <t>-</t>
  </si>
  <si>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</si>
  <si>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令和６年度医療・社会福祉施設再エネ導入レジリエンス強化事業補助金交付申請書</t>
    <phoneticPr fontId="21"/>
  </si>
  <si>
    <t>４　補助対象設備</t>
    <phoneticPr fontId="21"/>
  </si>
  <si>
    <t>５　補助対象経費</t>
    <phoneticPr fontId="21"/>
  </si>
  <si>
    <t>６　補助額の算出</t>
    <phoneticPr fontId="21"/>
  </si>
  <si>
    <t>）kW×11.5万円</t>
    <phoneticPr fontId="21"/>
  </si>
  <si>
    <t>）kWh×7.5万円</t>
    <phoneticPr fontId="21"/>
  </si>
  <si>
    <t>７　自家消費の見込み</t>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</si>
  <si>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</si>
  <si>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</si>
  <si>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</si>
  <si>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　
　　始の申立て
　イ　会社更生法（平成14年法律第154号）第17条に基づく更生手続開始の申
　　立て
　ウ　民事再生法（平成11年法律第225号）第21条に基づく再生手続開始の申
　　立て
（４）債務不履行により、所有する資産に対し、仮差押命令、差押命令、保
　　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
　　る者でないこと。
（８）この要綱及び令和４年度いばらきエネルギーシフト促進事業補助金交
　　付要綱及び令和５年度いばらきエネルギーシフト促進事業補助金交付要
　　綱による補助金の交付を受けていないこと。
（９）前号の規定にかかわらず、リース等事業者については、リース等使用
　　者が要綱による補助金の交付を受けていないこと。
（10）関係法令や基準等を遵守すること。</t>
    <phoneticPr fontId="21"/>
  </si>
  <si>
    <t>業種</t>
    <rPh sb="0" eb="2">
      <t>ギョウシュ</t>
    </rPh>
    <phoneticPr fontId="21"/>
  </si>
  <si>
    <t>国の補助金又は助成金、その他本補助金と併せて受給することができない補助金等を受給していない。</t>
    <phoneticPr fontId="21"/>
  </si>
  <si>
    <t>各施設に対応した資料</t>
    <rPh sb="0" eb="3">
      <t>カクシセツ</t>
    </rPh>
    <rPh sb="4" eb="6">
      <t>タイオウ</t>
    </rPh>
    <rPh sb="8" eb="10">
      <t>シリョウ</t>
    </rPh>
    <phoneticPr fontId="21"/>
  </si>
  <si>
    <t>詳細については募集要綱及び募集要領参照</t>
    <rPh sb="0" eb="2">
      <t>ショウサイ</t>
    </rPh>
    <rPh sb="7" eb="11">
      <t>ボシュウヨウコウ</t>
    </rPh>
    <rPh sb="11" eb="12">
      <t>オヨ</t>
    </rPh>
    <rPh sb="13" eb="17">
      <t>ボシュウヨウリョウ</t>
    </rPh>
    <rPh sb="17" eb="19">
      <t>サンショウ</t>
    </rPh>
    <phoneticPr fontId="21"/>
  </si>
  <si>
    <t>要綱第４条の該当</t>
    <phoneticPr fontId="21"/>
  </si>
  <si>
    <t>　令和６年度医療・社会福祉施設再エネ導入レジリエンス強化事業補助金の交付を受けたいので、令和６年度医療・社会福祉施設再エネ導入レジリエンス強化事業補助金交付要綱（以下「要綱」という。）第８条の規定により、関係書類を添えて、次のとおり補助金の交付を申請します。</t>
    <phoneticPr fontId="21"/>
  </si>
  <si>
    <t>要綱第５条第２項
の該当</t>
    <rPh sb="5" eb="6">
      <t>ダイ</t>
    </rPh>
    <rPh sb="7" eb="8">
      <t>コウ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</si>
</sst>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414">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5" xfId="0" applyFont="1" applyBorder="1">
      <alignment vertical="center"/>
    </xf>
    <xf numFmtId="0" fontId="20" fillId="0" borderId="19" xfId="0" applyFont="1" applyBorder="1">
      <alignment vertical="center"/>
    </xf>
    <xf numFmtId="0" fontId="22" fillId="0" borderId="28" xfId="0" applyFont="1" applyBorder="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35" fillId="0" borderId="18" xfId="0" applyFont="1" applyBorder="1" applyAlignment="1">
      <alignment vertical="center" wrapText="1"/>
    </xf>
    <xf numFmtId="0" fontId="22" fillId="0" borderId="0" xfId="0" applyFont="1" applyAlignment="1">
      <alignment horizontal="right" vertical="center"/>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181"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79" fontId="0" fillId="0" borderId="0" xfId="0" applyNumberForma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9"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38" fontId="22" fillId="0" borderId="0" xfId="45" applyFont="1">
      <alignment vertical="center"/>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0" fillId="0" borderId="0" xfId="0" applyFont="1" applyAlignment="1">
      <alignment vertical="center" wrapText="1"/>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183" fontId="23" fillId="38" borderId="18" xfId="0" applyNumberFormat="1" applyFont="1" applyFill="1" applyBorder="1" applyAlignment="1">
      <alignment vertical="center" shrinkToFit="1"/>
    </xf>
    <xf numFmtId="0" fontId="23" fillId="0" borderId="18" xfId="0" applyFont="1" applyBorder="1" applyAlignment="1">
      <alignment horizontal="center" vertical="center" shrinkToFit="1"/>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181" fontId="0" fillId="0" borderId="73" xfId="0" applyNumberFormat="1" applyBorder="1">
      <alignment vertical="center"/>
    </xf>
    <xf numFmtId="49" fontId="0" fillId="0" borderId="0" xfId="0" applyNumberFormat="1">
      <alignment vertical="center"/>
    </xf>
    <xf numFmtId="192" fontId="0" fillId="0" borderId="73" xfId="0" applyNumberFormat="1" applyBorder="1" applyAlignment="1">
      <alignment horizontal="right" vertical="center"/>
    </xf>
    <xf numFmtId="176" fontId="23" fillId="34" borderId="10" xfId="0" applyNumberFormat="1" applyFont="1" applyFill="1" applyBorder="1" applyAlignment="1" applyProtection="1">
      <alignment horizontal="center" vertical="center" shrinkToFit="1"/>
      <protection locked="0"/>
    </xf>
    <xf numFmtId="0" fontId="23" fillId="35" borderId="10" xfId="0" applyFont="1" applyFill="1" applyBorder="1" applyAlignment="1">
      <alignment horizontal="center" vertical="center" shrinkToFi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55" xfId="0" applyNumberFormat="1" applyFont="1" applyFill="1" applyBorder="1" applyAlignment="1" applyProtection="1">
      <alignment horizontal="left" vertical="center" shrinkToFit="1"/>
      <protection locked="0"/>
    </xf>
    <xf numFmtId="194" fontId="23" fillId="34" borderId="18" xfId="0" applyNumberFormat="1" applyFont="1" applyFill="1" applyBorder="1" applyAlignment="1" applyProtection="1">
      <alignment horizontal="left" vertical="center" shrinkToFit="1"/>
      <protection locked="0"/>
    </xf>
    <xf numFmtId="194" fontId="23" fillId="34" borderId="60" xfId="0" applyNumberFormat="1" applyFont="1" applyFill="1" applyBorder="1" applyAlignment="1" applyProtection="1">
      <alignment horizontal="left" vertical="center" shrinkToFit="1"/>
      <protection locked="0"/>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22" fillId="0" borderId="0" xfId="0" applyFont="1" applyAlignment="1">
      <alignment horizontal="right" vertical="center"/>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distributed" wrapText="1"/>
    </xf>
    <xf numFmtId="0" fontId="20" fillId="0" borderId="21" xfId="0" applyFont="1" applyBorder="1" applyAlignment="1">
      <alignment horizontal="right" vertical="center"/>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177" fontId="20" fillId="0" borderId="21" xfId="0" applyNumberFormat="1" applyFont="1" applyBorder="1" applyAlignment="1" applyProtection="1">
      <alignment horizontal="center" vertical="center" shrinkToFit="1"/>
      <protection locked="0"/>
    </xf>
    <xf numFmtId="0" fontId="20" fillId="0" borderId="20" xfId="0" applyFont="1" applyBorder="1" applyAlignment="1">
      <alignment horizontal="right" vertical="center"/>
    </xf>
    <xf numFmtId="176" fontId="38" fillId="0" borderId="21" xfId="0" applyNumberFormat="1" applyFont="1" applyBorder="1" applyAlignment="1" applyProtection="1">
      <alignment horizontal="center" vertical="center" shrinkToFit="1"/>
      <protection locked="0"/>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4" xfId="0" applyFont="1" applyBorder="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49" fontId="22" fillId="0" borderId="28" xfId="0" applyNumberFormat="1" applyFont="1" applyBorder="1" applyAlignment="1" applyProtection="1">
      <alignment horizontal="left" vertical="center" shrinkToFit="1"/>
      <protection locked="0"/>
    </xf>
    <xf numFmtId="49" fontId="22" fillId="0" borderId="29" xfId="0" applyNumberFormat="1" applyFont="1" applyBorder="1" applyAlignment="1" applyProtection="1">
      <alignment horizontal="left" vertical="center" shrinkToFit="1"/>
      <protection locked="0"/>
    </xf>
    <xf numFmtId="49" fontId="20" fillId="0" borderId="0" xfId="0" applyNumberFormat="1" applyFont="1" applyAlignment="1" applyProtection="1">
      <alignment horizontal="left" vertical="center" shrinkToFit="1"/>
      <protection locked="0"/>
    </xf>
    <xf numFmtId="49" fontId="20" fillId="0" borderId="26" xfId="0" applyNumberFormat="1" applyFont="1" applyBorder="1" applyAlignment="1" applyProtection="1">
      <alignment horizontal="left" vertical="center" shrinkToFit="1"/>
      <protection locked="0"/>
    </xf>
    <xf numFmtId="49" fontId="22" fillId="0" borderId="0" xfId="0" applyNumberFormat="1" applyFont="1" applyAlignment="1" applyProtection="1">
      <alignment horizontal="left" vertical="center" shrinkToFit="1"/>
      <protection locked="0"/>
    </xf>
    <xf numFmtId="0" fontId="20" fillId="0" borderId="19" xfId="0" applyFont="1" applyBorder="1" applyAlignment="1">
      <alignment horizontal="center" vertical="center" shrinkToFit="1"/>
    </xf>
    <xf numFmtId="0" fontId="20" fillId="0" borderId="0" xfId="0" applyFont="1" applyAlignment="1">
      <alignment horizontal="center" vertical="center" shrinkToFit="1"/>
    </xf>
    <xf numFmtId="177" fontId="20" fillId="35" borderId="0" xfId="0" applyNumberFormat="1" applyFont="1" applyFill="1" applyAlignment="1">
      <alignment horizontal="left" vertical="center" shrinkToFit="1"/>
    </xf>
    <xf numFmtId="177" fontId="20" fillId="35" borderId="26" xfId="0" applyNumberFormat="1" applyFont="1" applyFill="1" applyBorder="1" applyAlignment="1">
      <alignment horizontal="left" vertical="center" shrinkToFit="1"/>
    </xf>
    <xf numFmtId="49" fontId="20" fillId="0" borderId="23" xfId="0" quotePrefix="1" applyNumberFormat="1" applyFont="1" applyBorder="1" applyAlignment="1" applyProtection="1">
      <alignment horizontal="center" vertical="center" shrinkToFit="1"/>
      <protection locked="0"/>
    </xf>
    <xf numFmtId="49" fontId="20" fillId="0" borderId="23" xfId="0" applyNumberFormat="1" applyFont="1" applyBorder="1" applyAlignment="1" applyProtection="1">
      <alignment horizontal="center" vertical="center" shrinkToFit="1"/>
      <protection locked="0"/>
    </xf>
    <xf numFmtId="176" fontId="20" fillId="0" borderId="21" xfId="0" applyNumberFormat="1" applyFont="1" applyBorder="1" applyAlignment="1">
      <alignment horizontal="center" vertical="center"/>
    </xf>
    <xf numFmtId="0" fontId="20" fillId="0" borderId="20" xfId="0" applyFont="1" applyBorder="1" applyAlignment="1">
      <alignment horizontal="left" vertical="center" wrapText="1"/>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5" fillId="0" borderId="0" xfId="0" applyFont="1" applyAlignment="1">
      <alignment horizontal="center" vertical="center" wrapText="1"/>
    </xf>
    <xf numFmtId="0" fontId="28" fillId="0" borderId="18" xfId="0" applyFont="1" applyBorder="1" applyAlignment="1" applyProtection="1">
      <alignment horizontal="center" vertical="center" wrapText="1"/>
      <protection locked="0"/>
    </xf>
    <xf numFmtId="0" fontId="20" fillId="0" borderId="18" xfId="0" applyFont="1" applyBorder="1" applyAlignment="1">
      <alignment horizontal="left" vertical="center" shrinkToFit="1"/>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7" fillId="0" borderId="24" xfId="0" applyFont="1" applyBorder="1" applyAlignment="1" applyProtection="1">
      <alignment horizontal="center" vertical="center" wrapText="1" shrinkToFit="1"/>
      <protection locked="0"/>
    </xf>
    <xf numFmtId="0" fontId="27" fillId="0" borderId="23"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7" xfId="0" applyFont="1" applyBorder="1" applyAlignment="1" applyProtection="1">
      <alignment horizontal="center" vertical="center" wrapText="1" shrinkToFit="1"/>
      <protection locked="0"/>
    </xf>
    <xf numFmtId="0" fontId="27" fillId="0" borderId="28" xfId="0" applyFont="1" applyBorder="1" applyAlignment="1" applyProtection="1">
      <alignment horizontal="center" vertical="center" wrapText="1" shrinkToFit="1"/>
      <protection locked="0"/>
    </xf>
    <xf numFmtId="0" fontId="27" fillId="0" borderId="29" xfId="0" applyFont="1" applyBorder="1" applyAlignment="1" applyProtection="1">
      <alignment horizontal="center" vertical="center" wrapText="1" shrinkToFit="1"/>
      <protection locked="0"/>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0" fillId="0" borderId="28" xfId="0" applyFont="1" applyBorder="1" applyAlignment="1">
      <alignment horizontal="left" vertical="center" wrapTex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89" fontId="22" fillId="35" borderId="18" xfId="0" applyNumberFormat="1" applyFont="1" applyFill="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18" xfId="0" applyFont="1" applyBorder="1" applyAlignment="1">
      <alignment horizontal="left" vertical="center"/>
    </xf>
    <xf numFmtId="0" fontId="20" fillId="0" borderId="0" xfId="0" applyFont="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1" xfId="0" applyFont="1" applyBorder="1" applyAlignment="1">
      <alignment horizontal="left" vertical="center" wrapTex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176" fontId="22" fillId="35" borderId="18" xfId="0" applyNumberFormat="1" applyFont="1" applyFill="1" applyBorder="1" applyAlignment="1">
      <alignment horizontal="center" vertical="center"/>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0" fontId="22" fillId="0" borderId="20" xfId="0" applyFont="1" applyBorder="1" applyAlignment="1">
      <alignment horizontal="center" vertical="center" shrinkToFit="1"/>
    </xf>
    <xf numFmtId="0" fontId="22" fillId="0" borderId="0" xfId="0" applyFont="1" applyAlignment="1">
      <alignment horizontal="center" vertical="center"/>
    </xf>
    <xf numFmtId="0" fontId="25"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21" xfId="0" applyNumberFormat="1" applyFont="1" applyBorder="1" applyAlignment="1" applyProtection="1">
      <alignment horizontal="center" vertical="center" shrinkToFit="1"/>
      <protection locked="0"/>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9"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18" xfId="0" applyFont="1" applyBorder="1" applyAlignment="1">
      <alignment horizontal="center" vertical="center"/>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protection locked="0"/>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3">
    <dxf>
      <font>
        <b val="0"/>
        <i val="0"/>
        <strike val="0"/>
        <condense val="0"/>
        <extend val="0"/>
        <outline val="0"/>
        <shadow val="0"/>
        <u val="none"/>
        <vertAlign val="baseline"/>
        <sz val="11"/>
        <color theme="1"/>
        <name val="游ゴシック"/>
        <scheme val="minor"/>
      </font>
      <numFmt numFmtId="192" formatCode="yyyy/m/d;@"/>
      <fill>
        <patternFill patternType="none">
          <fgColor indexed="64"/>
          <bgColor indexed="65"/>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font>
        <b val="0"/>
        <i val="0"/>
        <strike val="0"/>
        <condense val="0"/>
        <extend val="0"/>
        <outline val="0"/>
        <shadow val="0"/>
        <u val="none"/>
        <vertAlign val="baseline"/>
        <sz val="11"/>
        <color theme="1"/>
        <name val="游ゴシック"/>
        <scheme val="minor"/>
      </font>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AC2" totalsRowShown="0" headerRowDxfId="10">
  <autoFilter ref="A1:AC2"/>
  <tableColumns count="29">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1" name="交付申請額（円)" dataDxfId="9" dataCellStyle="桁区切り"/>
    <tableColumn id="12" name="区分">
      <calculatedColumnFormula>IF(A15&lt;50,"低圧","高圧")</calculatedColumnFormula>
    </tableColumn>
    <tableColumn id="13" name="導入設備の仕様_x000a_発電出力（kW)" dataDxfId="8"/>
    <tableColumn id="14" name="導入設備の仕様_x000a_蓄電容量(kWh）" dataDxfId="7"/>
    <tableColumn id="15" name="業種分類（大分類）"/>
    <tableColumn id="16" name="業種分類（中分類）"/>
    <tableColumn id="17" name="共同申請者_x000a_住所"/>
    <tableColumn id="18" name="共同申請者氏名"/>
    <tableColumn id="30" name="共同申請者_x000a_代表職"/>
    <tableColumn id="19" name="共同申請者法人代表者氏名"/>
    <tableColumn id="20" name="パネルの設置場所事業所名" dataDxfId="6"/>
    <tableColumn id="21" name="パネルの設置場所住所" dataDxfId="5"/>
    <tableColumn id="22" name="電話"/>
    <tableColumn id="23" name="FAX"/>
    <tableColumn id="24" name="E-mail" dataDxfId="4"/>
    <tableColumn id="25" name="事務担当者_x000a_所属" dataDxfId="3"/>
    <tableColumn id="26" name="事務担当者_x000a_氏名" dataDxfId="2"/>
    <tableColumn id="27" name="郵便番号"/>
    <tableColumn id="28" name="事務担当者住所" dataDxfId="1"/>
    <tableColumn id="29" name="補助対象事業完了予定年月日" dataDxfId="0">
      <calculatedColumnFormula>"2024"&amp;"/"&amp;様式1!Q21&amp;"/"&amp;様式1!T21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2"/>
  <sheetViews>
    <sheetView showGridLines="0" view="pageBreakPreview" zoomScaleNormal="100" zoomScaleSheetLayoutView="100" workbookViewId="0"/>
  </sheetViews>
  <sheetFormatPr defaultColWidth="3" defaultRowHeight="18" x14ac:dyDescent="0.45"/>
  <cols>
    <col min="28" max="29" width="3" style="4"/>
    <col min="44" max="44" width="11.59765625" bestFit="1" customWidth="1"/>
    <col min="45" max="45" width="3.5" bestFit="1" customWidth="1"/>
  </cols>
  <sheetData>
    <row r="1" spans="1:29" x14ac:dyDescent="0.45">
      <c r="A1" s="1" t="s">
        <v>0</v>
      </c>
    </row>
    <row r="2" spans="1:29" ht="18" customHeight="1" x14ac:dyDescent="0.45">
      <c r="A2" s="5"/>
      <c r="S2" s="2"/>
      <c r="T2" s="87" t="s">
        <v>14</v>
      </c>
      <c r="U2" s="83"/>
      <c r="V2" s="87" t="s">
        <v>18</v>
      </c>
      <c r="W2" s="83"/>
      <c r="X2" s="87" t="s">
        <v>13</v>
      </c>
      <c r="Y2" s="83"/>
      <c r="Z2" s="87" t="s">
        <v>12</v>
      </c>
    </row>
    <row r="3" spans="1:29" x14ac:dyDescent="0.45">
      <c r="A3" s="3"/>
    </row>
    <row r="4" spans="1:29" x14ac:dyDescent="0.45">
      <c r="B4" s="1" t="s">
        <v>1</v>
      </c>
    </row>
    <row r="5" spans="1:29" x14ac:dyDescent="0.45">
      <c r="A5" s="1"/>
    </row>
    <row r="6" spans="1:29" x14ac:dyDescent="0.45">
      <c r="A6" s="189" t="s">
        <v>10</v>
      </c>
      <c r="B6" s="189"/>
      <c r="C6" s="189"/>
      <c r="D6" s="189"/>
      <c r="E6" s="189"/>
      <c r="F6" s="189"/>
      <c r="G6" s="189"/>
      <c r="H6" s="189"/>
      <c r="I6" s="189"/>
      <c r="J6" s="4" t="s">
        <v>9</v>
      </c>
      <c r="O6" s="188"/>
      <c r="P6" s="188"/>
      <c r="Q6" s="188"/>
      <c r="R6" s="188"/>
      <c r="S6" s="188"/>
      <c r="T6" s="188"/>
      <c r="U6" s="188"/>
      <c r="V6" s="188"/>
      <c r="W6" s="188"/>
      <c r="X6" s="188"/>
      <c r="Y6" s="188"/>
      <c r="Z6" s="188"/>
    </row>
    <row r="7" spans="1:29" x14ac:dyDescent="0.45">
      <c r="A7" s="5" t="s">
        <v>7</v>
      </c>
      <c r="B7" s="4"/>
      <c r="J7" s="4" t="s">
        <v>8</v>
      </c>
      <c r="O7" s="188"/>
      <c r="P7" s="188"/>
      <c r="Q7" s="188"/>
      <c r="R7" s="188"/>
      <c r="S7" s="188"/>
      <c r="T7" s="188"/>
      <c r="U7" s="188"/>
      <c r="V7" s="188"/>
      <c r="W7" s="188"/>
      <c r="X7" s="188"/>
      <c r="Y7" s="188"/>
      <c r="Z7" s="188"/>
    </row>
    <row r="8" spans="1:29" ht="18" customHeight="1" x14ac:dyDescent="0.45">
      <c r="A8" s="5"/>
      <c r="B8" s="187" t="s">
        <v>249</v>
      </c>
      <c r="C8" s="187"/>
      <c r="D8" s="187"/>
      <c r="E8" s="187"/>
      <c r="F8" s="187"/>
      <c r="G8" s="187"/>
      <c r="H8" s="187"/>
      <c r="I8" s="187"/>
      <c r="J8" s="187"/>
      <c r="K8" s="187"/>
      <c r="L8" s="187"/>
      <c r="M8" s="187"/>
      <c r="O8" s="188"/>
      <c r="P8" s="188"/>
      <c r="Q8" s="188"/>
      <c r="R8" s="188"/>
      <c r="S8" s="188"/>
      <c r="T8" s="188"/>
      <c r="U8" s="188"/>
      <c r="V8" s="188"/>
      <c r="W8" s="188"/>
      <c r="X8" s="188"/>
      <c r="Y8" s="188"/>
      <c r="Z8" s="188"/>
      <c r="AB8" s="4" t="s">
        <v>316</v>
      </c>
      <c r="AC8" s="4" t="s">
        <v>317</v>
      </c>
    </row>
    <row r="9" spans="1:29" x14ac:dyDescent="0.45">
      <c r="A9" s="3"/>
      <c r="O9" s="4"/>
      <c r="P9" s="4"/>
      <c r="Q9" s="4"/>
      <c r="R9" s="4"/>
      <c r="S9" s="4"/>
      <c r="T9" s="4"/>
      <c r="U9" s="4"/>
      <c r="V9" s="4"/>
      <c r="W9" s="4"/>
      <c r="X9" s="4"/>
      <c r="Y9" s="4"/>
      <c r="Z9" s="4"/>
    </row>
    <row r="10" spans="1:29" x14ac:dyDescent="0.45">
      <c r="A10" s="189" t="s">
        <v>11</v>
      </c>
      <c r="B10" s="189"/>
      <c r="C10" s="189"/>
      <c r="D10" s="189"/>
      <c r="E10" s="189"/>
      <c r="F10" s="189"/>
      <c r="G10" s="189"/>
      <c r="H10" s="189"/>
      <c r="I10" s="189"/>
      <c r="J10" s="4" t="s">
        <v>9</v>
      </c>
      <c r="O10" s="188"/>
      <c r="P10" s="188"/>
      <c r="Q10" s="188"/>
      <c r="R10" s="188"/>
      <c r="S10" s="188"/>
      <c r="T10" s="188"/>
      <c r="U10" s="188"/>
      <c r="V10" s="188"/>
      <c r="W10" s="188"/>
      <c r="X10" s="188"/>
      <c r="Y10" s="188"/>
      <c r="Z10" s="188"/>
      <c r="AB10" s="139" t="s">
        <v>68</v>
      </c>
      <c r="AC10" s="4" t="s">
        <v>72</v>
      </c>
    </row>
    <row r="11" spans="1:29" x14ac:dyDescent="0.45">
      <c r="A11" s="5"/>
      <c r="B11" s="4"/>
      <c r="J11" s="4" t="s">
        <v>8</v>
      </c>
      <c r="O11" s="188"/>
      <c r="P11" s="188"/>
      <c r="Q11" s="188"/>
      <c r="R11" s="188"/>
      <c r="S11" s="188"/>
      <c r="T11" s="188"/>
      <c r="U11" s="188"/>
      <c r="V11" s="188"/>
      <c r="W11" s="188"/>
      <c r="X11" s="188"/>
      <c r="Y11" s="188"/>
      <c r="Z11" s="188"/>
    </row>
    <row r="12" spans="1:29" x14ac:dyDescent="0.45">
      <c r="A12" s="1"/>
      <c r="B12" s="187" t="s">
        <v>249</v>
      </c>
      <c r="C12" s="187"/>
      <c r="D12" s="187"/>
      <c r="E12" s="187"/>
      <c r="F12" s="187"/>
      <c r="G12" s="187"/>
      <c r="H12" s="187"/>
      <c r="I12" s="187"/>
      <c r="J12" s="187"/>
      <c r="K12" s="187"/>
      <c r="L12" s="187"/>
      <c r="M12" s="187"/>
      <c r="O12" s="188"/>
      <c r="P12" s="188"/>
      <c r="Q12" s="188"/>
      <c r="R12" s="188"/>
      <c r="S12" s="188"/>
      <c r="T12" s="188"/>
      <c r="U12" s="188"/>
      <c r="V12" s="188"/>
      <c r="W12" s="188"/>
      <c r="X12" s="188"/>
      <c r="Y12" s="188"/>
      <c r="Z12" s="188"/>
      <c r="AB12" s="4" t="s">
        <v>316</v>
      </c>
      <c r="AC12" s="4" t="s">
        <v>317</v>
      </c>
    </row>
    <row r="13" spans="1:29" x14ac:dyDescent="0.45">
      <c r="A13" s="1"/>
    </row>
    <row r="14" spans="1:29" ht="18" customHeight="1" x14ac:dyDescent="0.45">
      <c r="A14" s="192" t="s">
        <v>349</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row>
    <row r="15" spans="1:29" x14ac:dyDescent="0.45">
      <c r="A15" s="3"/>
    </row>
    <row r="16" spans="1:29" x14ac:dyDescent="0.45">
      <c r="A16" s="3"/>
    </row>
    <row r="17" spans="1:45" ht="57.6" customHeight="1" x14ac:dyDescent="0.45">
      <c r="A17" s="193" t="s">
        <v>365</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row>
    <row r="18" spans="1:45" ht="18" customHeight="1" x14ac:dyDescent="0.45">
      <c r="A18" s="5"/>
    </row>
    <row r="19" spans="1:45" ht="45.45" customHeight="1" x14ac:dyDescent="0.45">
      <c r="A19" s="195" t="s">
        <v>2</v>
      </c>
      <c r="B19" s="195"/>
      <c r="C19" s="195"/>
      <c r="D19" s="195"/>
      <c r="E19" s="195"/>
      <c r="F19" s="195"/>
      <c r="G19" s="195"/>
      <c r="H19" s="195"/>
      <c r="I19" s="195"/>
      <c r="J19" s="198" t="s">
        <v>16</v>
      </c>
      <c r="K19" s="194"/>
      <c r="L19" s="194"/>
      <c r="M19" s="199"/>
      <c r="N19" s="199"/>
      <c r="O19" s="199"/>
      <c r="P19" s="199"/>
      <c r="Q19" s="199"/>
      <c r="R19" s="199"/>
      <c r="S19" s="199"/>
      <c r="T19" s="199"/>
      <c r="U19" s="199"/>
      <c r="V19" s="199"/>
      <c r="W19" s="199"/>
      <c r="X19" s="190" t="s">
        <v>17</v>
      </c>
      <c r="Y19" s="190"/>
      <c r="Z19" s="191"/>
      <c r="AB19" s="4" t="s">
        <v>68</v>
      </c>
      <c r="AC19" s="4" t="s">
        <v>302</v>
      </c>
      <c r="AR19" s="140">
        <f>'別紙1-2'!F29</f>
        <v>0</v>
      </c>
      <c r="AS19" s="4" t="s">
        <v>286</v>
      </c>
    </row>
    <row r="20" spans="1:45" ht="45.45" customHeight="1" x14ac:dyDescent="0.45">
      <c r="A20" s="196" t="s">
        <v>15</v>
      </c>
      <c r="B20" s="196"/>
      <c r="C20" s="196"/>
      <c r="D20" s="196"/>
      <c r="E20" s="196"/>
      <c r="F20" s="196"/>
      <c r="G20" s="196"/>
      <c r="H20" s="196"/>
      <c r="I20" s="196"/>
      <c r="J20" s="94"/>
      <c r="K20" s="95"/>
      <c r="L20" s="194" t="s">
        <v>14</v>
      </c>
      <c r="M20" s="194"/>
      <c r="N20" s="197"/>
      <c r="O20" s="197"/>
      <c r="P20" s="95" t="s">
        <v>18</v>
      </c>
      <c r="Q20" s="197"/>
      <c r="R20" s="197"/>
      <c r="S20" s="95" t="s">
        <v>13</v>
      </c>
      <c r="T20" s="197"/>
      <c r="U20" s="197"/>
      <c r="V20" s="95" t="s">
        <v>12</v>
      </c>
      <c r="W20" s="95"/>
      <c r="X20" s="95"/>
      <c r="Y20" s="95"/>
      <c r="Z20" s="96"/>
    </row>
    <row r="21" spans="1:45" ht="45.45" customHeight="1" x14ac:dyDescent="0.45">
      <c r="A21" s="220" t="s">
        <v>19</v>
      </c>
      <c r="B21" s="190"/>
      <c r="C21" s="190"/>
      <c r="D21" s="190"/>
      <c r="E21" s="190"/>
      <c r="F21" s="190"/>
      <c r="G21" s="190"/>
      <c r="H21" s="190"/>
      <c r="I21" s="190"/>
      <c r="J21" s="94"/>
      <c r="K21" s="95"/>
      <c r="L21" s="194" t="s">
        <v>14</v>
      </c>
      <c r="M21" s="194"/>
      <c r="N21" s="197"/>
      <c r="O21" s="197"/>
      <c r="P21" s="95" t="s">
        <v>18</v>
      </c>
      <c r="Q21" s="197"/>
      <c r="R21" s="197"/>
      <c r="S21" s="95" t="s">
        <v>13</v>
      </c>
      <c r="T21" s="197"/>
      <c r="U21" s="197"/>
      <c r="V21" s="95" t="s">
        <v>12</v>
      </c>
      <c r="W21" s="95"/>
      <c r="X21" s="95"/>
      <c r="Y21" s="95"/>
      <c r="Z21" s="96"/>
    </row>
    <row r="22" spans="1:45" ht="45.45" customHeight="1" x14ac:dyDescent="0.45">
      <c r="A22" s="195" t="s">
        <v>250</v>
      </c>
      <c r="B22" s="195"/>
      <c r="C22" s="195"/>
      <c r="D22" s="195"/>
      <c r="E22" s="195"/>
      <c r="F22" s="195"/>
      <c r="G22" s="195"/>
      <c r="H22" s="195"/>
      <c r="I22" s="195"/>
      <c r="J22" s="198" t="s">
        <v>16</v>
      </c>
      <c r="K22" s="194"/>
      <c r="L22" s="194"/>
      <c r="M22" s="219">
        <f>'添付5（太陽光）'!H57+'添付5（蓄電池）'!H57</f>
        <v>0</v>
      </c>
      <c r="N22" s="219"/>
      <c r="O22" s="219"/>
      <c r="P22" s="219"/>
      <c r="Q22" s="219"/>
      <c r="R22" s="219"/>
      <c r="S22" s="219"/>
      <c r="T22" s="219"/>
      <c r="U22" s="219"/>
      <c r="V22" s="219"/>
      <c r="W22" s="219"/>
      <c r="X22" s="190" t="s">
        <v>17</v>
      </c>
      <c r="Y22" s="190"/>
      <c r="Z22" s="191"/>
      <c r="AB22" s="4" t="s">
        <v>68</v>
      </c>
      <c r="AC22" s="4" t="s">
        <v>233</v>
      </c>
    </row>
    <row r="23" spans="1:45" ht="18" customHeight="1" x14ac:dyDescent="0.45">
      <c r="A23" s="202" t="s">
        <v>3</v>
      </c>
      <c r="B23" s="203"/>
      <c r="C23" s="203"/>
      <c r="D23" s="203"/>
      <c r="E23" s="203"/>
      <c r="F23" s="203"/>
      <c r="G23" s="203"/>
      <c r="H23" s="203"/>
      <c r="I23" s="203"/>
      <c r="J23" s="202" t="s">
        <v>24</v>
      </c>
      <c r="K23" s="203"/>
      <c r="L23" s="203"/>
      <c r="M23" s="6" t="s">
        <v>318</v>
      </c>
      <c r="N23" s="217"/>
      <c r="O23" s="218"/>
      <c r="P23" s="6" t="s">
        <v>20</v>
      </c>
      <c r="Q23" s="218"/>
      <c r="R23" s="218"/>
      <c r="S23" s="218"/>
      <c r="T23" s="7"/>
      <c r="U23" s="7"/>
      <c r="V23" s="7"/>
      <c r="W23" s="7"/>
      <c r="X23" s="7"/>
      <c r="Y23" s="7"/>
      <c r="Z23" s="8"/>
    </row>
    <row r="24" spans="1:45" ht="18" customHeight="1" x14ac:dyDescent="0.45">
      <c r="A24" s="200"/>
      <c r="B24" s="201"/>
      <c r="C24" s="201"/>
      <c r="D24" s="201"/>
      <c r="E24" s="201"/>
      <c r="F24" s="201"/>
      <c r="G24" s="201"/>
      <c r="H24" s="201"/>
      <c r="I24" s="201"/>
      <c r="J24" s="9"/>
      <c r="K24" s="5"/>
      <c r="L24" s="5"/>
      <c r="M24" s="210"/>
      <c r="N24" s="210"/>
      <c r="O24" s="210"/>
      <c r="P24" s="210"/>
      <c r="Q24" s="210"/>
      <c r="R24" s="210"/>
      <c r="S24" s="210"/>
      <c r="T24" s="210"/>
      <c r="U24" s="210"/>
      <c r="V24" s="210"/>
      <c r="W24" s="210"/>
      <c r="X24" s="210"/>
      <c r="Y24" s="210"/>
      <c r="Z24" s="211"/>
    </row>
    <row r="25" spans="1:45" ht="18" customHeight="1" x14ac:dyDescent="0.45">
      <c r="A25" s="200"/>
      <c r="B25" s="201"/>
      <c r="C25" s="201"/>
      <c r="D25" s="201"/>
      <c r="E25" s="201"/>
      <c r="F25" s="201"/>
      <c r="G25" s="201"/>
      <c r="H25" s="201"/>
      <c r="I25" s="201"/>
      <c r="J25" s="213" t="s">
        <v>4</v>
      </c>
      <c r="K25" s="214"/>
      <c r="L25" s="214"/>
      <c r="M25" s="215" t="str">
        <f>IF(O7&lt;&gt;"",O7,"")</f>
        <v/>
      </c>
      <c r="N25" s="215"/>
      <c r="O25" s="215"/>
      <c r="P25" s="215"/>
      <c r="Q25" s="215"/>
      <c r="R25" s="215"/>
      <c r="S25" s="215"/>
      <c r="T25" s="215"/>
      <c r="U25" s="215"/>
      <c r="V25" s="215"/>
      <c r="W25" s="215"/>
      <c r="X25" s="215"/>
      <c r="Y25" s="215"/>
      <c r="Z25" s="216"/>
      <c r="AB25" s="4" t="s">
        <v>68</v>
      </c>
      <c r="AC25" s="4" t="s">
        <v>311</v>
      </c>
    </row>
    <row r="26" spans="1:45" ht="18" customHeight="1" x14ac:dyDescent="0.45">
      <c r="A26" s="200"/>
      <c r="B26" s="201"/>
      <c r="C26" s="201"/>
      <c r="D26" s="201"/>
      <c r="E26" s="201"/>
      <c r="F26" s="201"/>
      <c r="G26" s="201"/>
      <c r="H26" s="201"/>
      <c r="I26" s="201"/>
      <c r="J26" s="200" t="s">
        <v>5</v>
      </c>
      <c r="K26" s="201"/>
      <c r="L26" s="201"/>
      <c r="M26" s="210"/>
      <c r="N26" s="210"/>
      <c r="O26" s="210"/>
      <c r="P26" s="210"/>
      <c r="Q26" s="210"/>
      <c r="R26" s="210"/>
      <c r="S26" s="210"/>
      <c r="T26" s="210"/>
      <c r="U26" s="210"/>
      <c r="V26" s="210"/>
      <c r="W26" s="210"/>
      <c r="X26" s="210"/>
      <c r="Y26" s="210"/>
      <c r="Z26" s="211"/>
    </row>
    <row r="27" spans="1:45" ht="18" customHeight="1" x14ac:dyDescent="0.45">
      <c r="A27" s="200"/>
      <c r="B27" s="201"/>
      <c r="C27" s="201"/>
      <c r="D27" s="201"/>
      <c r="E27" s="201"/>
      <c r="F27" s="201"/>
      <c r="G27" s="201"/>
      <c r="H27" s="201"/>
      <c r="I27" s="201"/>
      <c r="J27" s="200" t="s">
        <v>6</v>
      </c>
      <c r="K27" s="201"/>
      <c r="L27" s="201"/>
      <c r="M27" s="210"/>
      <c r="N27" s="210"/>
      <c r="O27" s="210"/>
      <c r="P27" s="210"/>
      <c r="Q27" s="210"/>
      <c r="R27" s="210"/>
      <c r="S27" s="210"/>
      <c r="T27" s="210"/>
      <c r="U27" s="210"/>
      <c r="V27" s="210"/>
      <c r="W27" s="210"/>
      <c r="X27" s="210"/>
      <c r="Y27" s="210"/>
      <c r="Z27" s="211"/>
      <c r="AB27" s="4" t="s">
        <v>68</v>
      </c>
      <c r="AC27" s="4" t="s">
        <v>277</v>
      </c>
    </row>
    <row r="28" spans="1:45" ht="18" customHeight="1" x14ac:dyDescent="0.45">
      <c r="A28" s="200"/>
      <c r="B28" s="201"/>
      <c r="C28" s="201"/>
      <c r="D28" s="201"/>
      <c r="E28" s="201"/>
      <c r="F28" s="201"/>
      <c r="G28" s="201"/>
      <c r="H28" s="201"/>
      <c r="I28" s="201"/>
      <c r="J28" s="200" t="s">
        <v>23</v>
      </c>
      <c r="K28" s="201"/>
      <c r="L28" s="201"/>
      <c r="M28" s="212"/>
      <c r="N28" s="212"/>
      <c r="O28" s="212"/>
      <c r="P28" s="212"/>
      <c r="Q28" s="212"/>
      <c r="R28" s="212"/>
      <c r="S28" s="192" t="s">
        <v>30</v>
      </c>
      <c r="T28" s="192"/>
      <c r="U28" s="210"/>
      <c r="V28" s="210"/>
      <c r="W28" s="210"/>
      <c r="X28" s="210"/>
      <c r="Y28" s="210"/>
      <c r="Z28" s="211"/>
      <c r="AC28" s="4" t="s">
        <v>278</v>
      </c>
    </row>
    <row r="29" spans="1:45" ht="18" customHeight="1" x14ac:dyDescent="0.45">
      <c r="A29" s="204"/>
      <c r="B29" s="205"/>
      <c r="C29" s="205"/>
      <c r="D29" s="205"/>
      <c r="E29" s="205"/>
      <c r="F29" s="205"/>
      <c r="G29" s="205"/>
      <c r="H29" s="205"/>
      <c r="I29" s="205"/>
      <c r="J29" s="206" t="s">
        <v>21</v>
      </c>
      <c r="K29" s="207"/>
      <c r="L29" s="207"/>
      <c r="M29" s="208"/>
      <c r="N29" s="208"/>
      <c r="O29" s="208"/>
      <c r="P29" s="208"/>
      <c r="Q29" s="208"/>
      <c r="R29" s="208"/>
      <c r="S29" s="10" t="s">
        <v>22</v>
      </c>
      <c r="T29" s="208"/>
      <c r="U29" s="208"/>
      <c r="V29" s="208"/>
      <c r="W29" s="208"/>
      <c r="X29" s="208"/>
      <c r="Y29" s="208"/>
      <c r="Z29" s="209"/>
      <c r="AC29" s="4" t="s">
        <v>279</v>
      </c>
    </row>
    <row r="30" spans="1:45" ht="16.2" customHeight="1" x14ac:dyDescent="0.45">
      <c r="A30" s="203" t="s">
        <v>27</v>
      </c>
      <c r="B30" s="203"/>
      <c r="C30" s="5" t="s">
        <v>251</v>
      </c>
    </row>
    <row r="31" spans="1:45" ht="27" customHeight="1" x14ac:dyDescent="0.45">
      <c r="A31" s="193" t="s">
        <v>25</v>
      </c>
      <c r="B31" s="193"/>
      <c r="C31" s="193" t="s">
        <v>26</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row>
    <row r="32" spans="1:45" ht="16.2" customHeight="1" x14ac:dyDescent="0.45">
      <c r="A32" s="1" t="s">
        <v>28</v>
      </c>
      <c r="C32" s="5" t="s">
        <v>29</v>
      </c>
    </row>
  </sheetData>
  <mergeCells count="53">
    <mergeCell ref="A22:I22"/>
    <mergeCell ref="J22:L22"/>
    <mergeCell ref="M22:W22"/>
    <mergeCell ref="X22:Z22"/>
    <mergeCell ref="A21:I21"/>
    <mergeCell ref="N21:O21"/>
    <mergeCell ref="Q21:R21"/>
    <mergeCell ref="T21:U21"/>
    <mergeCell ref="L21:M21"/>
    <mergeCell ref="M25:Z25"/>
    <mergeCell ref="J23:L23"/>
    <mergeCell ref="N23:O23"/>
    <mergeCell ref="Q23:S23"/>
    <mergeCell ref="M24:Z24"/>
    <mergeCell ref="C31:Z31"/>
    <mergeCell ref="A31:B31"/>
    <mergeCell ref="J26:L26"/>
    <mergeCell ref="J27:L27"/>
    <mergeCell ref="J28:L28"/>
    <mergeCell ref="A23:I29"/>
    <mergeCell ref="A30:B30"/>
    <mergeCell ref="J29:L29"/>
    <mergeCell ref="M29:R29"/>
    <mergeCell ref="T29:Z29"/>
    <mergeCell ref="S28:T28"/>
    <mergeCell ref="U28:Z28"/>
    <mergeCell ref="M28:R28"/>
    <mergeCell ref="M27:Z27"/>
    <mergeCell ref="M26:Z26"/>
    <mergeCell ref="J25:L25"/>
    <mergeCell ref="L20:M20"/>
    <mergeCell ref="A19:I19"/>
    <mergeCell ref="A20:I20"/>
    <mergeCell ref="T20:U20"/>
    <mergeCell ref="Q20:R20"/>
    <mergeCell ref="N20:O20"/>
    <mergeCell ref="J19:L19"/>
    <mergeCell ref="M19:W19"/>
    <mergeCell ref="X19:Z19"/>
    <mergeCell ref="O10:Z10"/>
    <mergeCell ref="O11:Z11"/>
    <mergeCell ref="A14:Z14"/>
    <mergeCell ref="A17:Z17"/>
    <mergeCell ref="O12:R12"/>
    <mergeCell ref="S12:Z12"/>
    <mergeCell ref="B8:M8"/>
    <mergeCell ref="B12:M12"/>
    <mergeCell ref="O8:R8"/>
    <mergeCell ref="S8:Z8"/>
    <mergeCell ref="A6:I6"/>
    <mergeCell ref="A10:I10"/>
    <mergeCell ref="O6:Z6"/>
    <mergeCell ref="O7:Z7"/>
  </mergeCells>
  <phoneticPr fontId="21"/>
  <conditionalFormatting sqref="O10:Z10 M19:W19 M22:W22">
    <cfRule type="containsBlanks" dxfId="32" priority="10">
      <formula>LEN(TRIM(M10))=0</formula>
    </cfRule>
  </conditionalFormatting>
  <conditionalFormatting sqref="O6:Z7 O8 S8">
    <cfRule type="containsBlanks" dxfId="31" priority="8">
      <formula>LEN(TRIM(O6))=0</formula>
    </cfRule>
  </conditionalFormatting>
  <conditionalFormatting sqref="U2 W2 Y2">
    <cfRule type="containsBlanks" dxfId="30" priority="7">
      <formula>LEN(TRIM(U2))=0</formula>
    </cfRule>
  </conditionalFormatting>
  <conditionalFormatting sqref="N20:O21 Q20:R21 T20:U21">
    <cfRule type="containsBlanks" dxfId="29" priority="6">
      <formula>LEN(TRIM(N20))=0</formula>
    </cfRule>
  </conditionalFormatting>
  <conditionalFormatting sqref="N23:O23 Q23:S23 M24:Z24">
    <cfRule type="containsBlanks" dxfId="28" priority="5">
      <formula>LEN(TRIM(M23))=0</formula>
    </cfRule>
  </conditionalFormatting>
  <conditionalFormatting sqref="M26:Z27 M28:R29 U28:Z28 T29:Z29">
    <cfRule type="containsBlanks" dxfId="27" priority="4">
      <formula>LEN(TRIM(M26))=0</formula>
    </cfRule>
  </conditionalFormatting>
  <conditionalFormatting sqref="O11">
    <cfRule type="containsBlanks" dxfId="26" priority="3">
      <formula>LEN(TRIM(O11))=0</formula>
    </cfRule>
  </conditionalFormatting>
  <conditionalFormatting sqref="O12">
    <cfRule type="containsBlanks" dxfId="25" priority="2">
      <formula>LEN(TRIM(O12))=0</formula>
    </cfRule>
  </conditionalFormatting>
  <conditionalFormatting sqref="S12">
    <cfRule type="containsBlanks" dxfId="24" priority="1">
      <formula>LEN(TRIM(S12))=0</formula>
    </cfRule>
  </conditionalFormatting>
  <pageMargins left="0.78740157480314965" right="0.78740157480314965" top="0.78740157480314965" bottom="0.59055118110236227" header="0.51181102362204722" footer="0.51181102362204722"/>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zoomScale="80" zoomScaleNormal="100" zoomScaleSheetLayoutView="80" workbookViewId="0">
      <selection activeCell="C4" sqref="C4:E4"/>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52" t="s">
        <v>193</v>
      </c>
      <c r="B1" s="353"/>
      <c r="C1" s="372" t="s">
        <v>222</v>
      </c>
      <c r="D1" s="373"/>
      <c r="E1" s="373"/>
      <c r="F1" s="373"/>
      <c r="G1" s="373"/>
      <c r="H1" s="373"/>
      <c r="I1" s="373"/>
      <c r="J1" s="374"/>
      <c r="M1" s="26" t="s">
        <v>68</v>
      </c>
      <c r="N1" s="27" t="s">
        <v>223</v>
      </c>
    </row>
    <row r="2" spans="1:14" ht="16.2" customHeight="1" thickBot="1" x14ac:dyDescent="0.5">
      <c r="A2" s="51"/>
      <c r="B2" s="51"/>
      <c r="C2" s="51"/>
      <c r="D2" s="52"/>
      <c r="E2" s="51"/>
      <c r="F2" s="51"/>
      <c r="G2" s="51"/>
      <c r="H2" s="51"/>
      <c r="I2" s="51"/>
      <c r="J2" s="53"/>
    </row>
    <row r="3" spans="1:14" ht="16.2" customHeight="1" thickBot="1" x14ac:dyDescent="0.5">
      <c r="A3" s="51"/>
      <c r="B3" s="54" t="s">
        <v>196</v>
      </c>
      <c r="C3" s="55"/>
      <c r="D3" s="56">
        <f>MIN(D5,D6)</f>
        <v>0</v>
      </c>
      <c r="E3" s="51" t="s">
        <v>197</v>
      </c>
      <c r="J3" s="52"/>
      <c r="M3" s="26" t="s">
        <v>68</v>
      </c>
      <c r="N3" s="27" t="s">
        <v>145</v>
      </c>
    </row>
    <row r="4" spans="1:14" ht="16.2" customHeight="1" thickBot="1" x14ac:dyDescent="0.5">
      <c r="A4" s="51"/>
      <c r="B4" s="51"/>
      <c r="C4" s="409"/>
      <c r="D4" s="409"/>
      <c r="E4" s="409"/>
      <c r="J4" s="52"/>
    </row>
    <row r="5" spans="1:14" ht="16.2" customHeight="1" thickBot="1" x14ac:dyDescent="0.5">
      <c r="A5" s="51"/>
      <c r="B5" s="55"/>
      <c r="C5" s="57" t="s">
        <v>198</v>
      </c>
      <c r="D5" s="58">
        <f>MIN(120000000/115000*75000,D8*75000)</f>
        <v>0</v>
      </c>
      <c r="E5" s="51" t="s">
        <v>358</v>
      </c>
      <c r="F5" s="51"/>
      <c r="G5" s="51"/>
      <c r="J5" s="53"/>
      <c r="M5" s="26" t="s">
        <v>68</v>
      </c>
      <c r="N5" s="27" t="s">
        <v>145</v>
      </c>
    </row>
    <row r="6" spans="1:14" ht="16.2" customHeight="1" thickBot="1" x14ac:dyDescent="0.5">
      <c r="A6" s="51"/>
      <c r="B6" s="51"/>
      <c r="C6" s="57" t="s">
        <v>199</v>
      </c>
      <c r="D6" s="59">
        <f>ROUNDDOWN(H57/2,-3)</f>
        <v>0</v>
      </c>
      <c r="E6" s="51" t="s">
        <v>200</v>
      </c>
      <c r="F6" s="51"/>
      <c r="G6" s="51"/>
      <c r="H6" s="51"/>
      <c r="I6" s="51"/>
      <c r="J6" s="53"/>
      <c r="M6" s="26" t="s">
        <v>68</v>
      </c>
      <c r="N6" s="27" t="s">
        <v>145</v>
      </c>
    </row>
    <row r="7" spans="1:14" ht="16.2" customHeight="1" thickBot="1" x14ac:dyDescent="0.5"/>
    <row r="8" spans="1:14" ht="16.2" customHeight="1" thickBot="1" x14ac:dyDescent="0.5">
      <c r="A8" s="51"/>
      <c r="B8" s="401" t="s">
        <v>169</v>
      </c>
      <c r="C8" s="401"/>
      <c r="D8" s="84">
        <f>MIN(添付2!G21,添付2!K21)</f>
        <v>0</v>
      </c>
      <c r="E8" s="51" t="s">
        <v>310</v>
      </c>
      <c r="F8" s="51"/>
      <c r="G8" s="51"/>
      <c r="H8" s="51"/>
      <c r="I8" s="80"/>
      <c r="J8" s="51"/>
      <c r="M8" s="26" t="s">
        <v>68</v>
      </c>
      <c r="N8" s="27" t="s">
        <v>145</v>
      </c>
    </row>
    <row r="9" spans="1:14" ht="16.2" customHeight="1" thickBot="1" x14ac:dyDescent="0.5">
      <c r="A9" s="51"/>
      <c r="B9" s="51"/>
      <c r="C9" s="51"/>
      <c r="D9" s="52"/>
      <c r="E9" s="51"/>
      <c r="F9" s="51"/>
      <c r="G9" s="51"/>
      <c r="H9" s="51"/>
      <c r="I9" s="51"/>
      <c r="J9" s="61" t="s">
        <v>201</v>
      </c>
    </row>
    <row r="10" spans="1:14" ht="16.2" customHeight="1" thickBot="1" x14ac:dyDescent="0.5">
      <c r="B10" s="376" t="s">
        <v>202</v>
      </c>
      <c r="C10" s="377"/>
      <c r="D10" s="19" t="s">
        <v>203</v>
      </c>
      <c r="E10" s="18" t="s">
        <v>204</v>
      </c>
      <c r="F10" s="18" t="s">
        <v>132</v>
      </c>
      <c r="G10" s="62" t="s">
        <v>205</v>
      </c>
      <c r="H10" s="63" t="s">
        <v>206</v>
      </c>
      <c r="I10" s="64" t="s">
        <v>183</v>
      </c>
      <c r="J10" s="19" t="s">
        <v>133</v>
      </c>
    </row>
    <row r="11" spans="1:14" ht="16.2" customHeight="1" x14ac:dyDescent="0.45">
      <c r="B11" s="402" t="s">
        <v>207</v>
      </c>
      <c r="C11" s="410" t="s">
        <v>208</v>
      </c>
      <c r="D11" s="155"/>
      <c r="E11" s="156"/>
      <c r="F11" s="156"/>
      <c r="G11" s="157"/>
      <c r="H11" s="158">
        <f>E11*F11</f>
        <v>0</v>
      </c>
      <c r="I11" s="159"/>
      <c r="J11" s="155"/>
    </row>
    <row r="12" spans="1:14" ht="16.2" customHeight="1" x14ac:dyDescent="0.45">
      <c r="B12" s="403"/>
      <c r="C12" s="411"/>
      <c r="D12" s="155"/>
      <c r="E12" s="156"/>
      <c r="F12" s="156"/>
      <c r="G12" s="157"/>
      <c r="H12" s="158">
        <f>E12*F12</f>
        <v>0</v>
      </c>
      <c r="I12" s="159"/>
      <c r="J12" s="155"/>
    </row>
    <row r="13" spans="1:14" ht="16.2" customHeight="1" thickBot="1" x14ac:dyDescent="0.5">
      <c r="B13" s="403"/>
      <c r="C13" s="412"/>
      <c r="D13" s="160"/>
      <c r="E13" s="161"/>
      <c r="F13" s="161"/>
      <c r="G13" s="162"/>
      <c r="H13" s="158">
        <f>E13*F13</f>
        <v>0</v>
      </c>
      <c r="I13" s="163"/>
      <c r="J13" s="160"/>
    </row>
    <row r="14" spans="1:14" ht="16.2" customHeight="1" thickBot="1" x14ac:dyDescent="0.5">
      <c r="B14" s="403"/>
      <c r="C14" s="65" t="s">
        <v>209</v>
      </c>
      <c r="D14" s="164"/>
      <c r="E14" s="165"/>
      <c r="F14" s="165"/>
      <c r="G14" s="166"/>
      <c r="H14" s="167">
        <f>SUM(H11:H13)</f>
        <v>0</v>
      </c>
      <c r="I14" s="168"/>
      <c r="J14" s="169"/>
      <c r="M14" s="26" t="s">
        <v>68</v>
      </c>
      <c r="N14" s="27" t="s">
        <v>145</v>
      </c>
    </row>
    <row r="15" spans="1:14" ht="16.2" customHeight="1" x14ac:dyDescent="0.45">
      <c r="B15" s="403"/>
      <c r="C15" s="413" t="s">
        <v>210</v>
      </c>
      <c r="D15" s="170"/>
      <c r="E15" s="171"/>
      <c r="F15" s="171"/>
      <c r="G15" s="157"/>
      <c r="H15" s="158">
        <f>E15*F15</f>
        <v>0</v>
      </c>
      <c r="I15" s="172"/>
      <c r="J15" s="170"/>
    </row>
    <row r="16" spans="1:14" ht="16.2" customHeight="1" x14ac:dyDescent="0.45">
      <c r="B16" s="403"/>
      <c r="C16" s="411"/>
      <c r="D16" s="155"/>
      <c r="E16" s="156"/>
      <c r="F16" s="156"/>
      <c r="G16" s="157"/>
      <c r="H16" s="158">
        <f>E16*F16</f>
        <v>0</v>
      </c>
      <c r="I16" s="159"/>
      <c r="J16" s="155"/>
    </row>
    <row r="17" spans="2:10" ht="16.2" customHeight="1" x14ac:dyDescent="0.45">
      <c r="B17" s="403"/>
      <c r="C17" s="411"/>
      <c r="D17" s="155"/>
      <c r="E17" s="156"/>
      <c r="F17" s="156"/>
      <c r="G17" s="157"/>
      <c r="H17" s="158">
        <f>E17*F17</f>
        <v>0</v>
      </c>
      <c r="I17" s="159"/>
      <c r="J17" s="155"/>
    </row>
    <row r="18" spans="2:10" ht="16.2" customHeight="1" x14ac:dyDescent="0.45">
      <c r="B18" s="403"/>
      <c r="C18" s="411"/>
      <c r="D18" s="155"/>
      <c r="E18" s="156"/>
      <c r="F18" s="156"/>
      <c r="G18" s="157"/>
      <c r="H18" s="158">
        <f>E18*F18</f>
        <v>0</v>
      </c>
      <c r="I18" s="159"/>
      <c r="J18" s="155"/>
    </row>
    <row r="19" spans="2:10" ht="16.2" customHeight="1" x14ac:dyDescent="0.45">
      <c r="B19" s="403"/>
      <c r="C19" s="411"/>
      <c r="D19" s="155"/>
      <c r="E19" s="156"/>
      <c r="F19" s="156"/>
      <c r="G19" s="157"/>
      <c r="H19" s="158">
        <f t="shared" ref="H19:H33" si="0">E19*F19</f>
        <v>0</v>
      </c>
      <c r="I19" s="159"/>
      <c r="J19" s="155"/>
    </row>
    <row r="20" spans="2:10" ht="16.2" customHeight="1" x14ac:dyDescent="0.45">
      <c r="B20" s="403"/>
      <c r="C20" s="411"/>
      <c r="D20" s="155"/>
      <c r="E20" s="156"/>
      <c r="F20" s="156"/>
      <c r="G20" s="157"/>
      <c r="H20" s="158">
        <f t="shared" si="0"/>
        <v>0</v>
      </c>
      <c r="I20" s="159"/>
      <c r="J20" s="155"/>
    </row>
    <row r="21" spans="2:10" ht="16.2" customHeight="1" x14ac:dyDescent="0.45">
      <c r="B21" s="403"/>
      <c r="C21" s="411"/>
      <c r="D21" s="155"/>
      <c r="E21" s="156"/>
      <c r="F21" s="156"/>
      <c r="G21" s="157"/>
      <c r="H21" s="158">
        <f t="shared" si="0"/>
        <v>0</v>
      </c>
      <c r="I21" s="159"/>
      <c r="J21" s="155"/>
    </row>
    <row r="22" spans="2:10" ht="16.2" customHeight="1" x14ac:dyDescent="0.45">
      <c r="B22" s="403"/>
      <c r="C22" s="411"/>
      <c r="D22" s="155"/>
      <c r="E22" s="156"/>
      <c r="F22" s="156"/>
      <c r="G22" s="157"/>
      <c r="H22" s="158">
        <f t="shared" si="0"/>
        <v>0</v>
      </c>
      <c r="I22" s="159"/>
      <c r="J22" s="155"/>
    </row>
    <row r="23" spans="2:10" ht="16.2" customHeight="1" x14ac:dyDescent="0.45">
      <c r="B23" s="403"/>
      <c r="C23" s="411"/>
      <c r="D23" s="155"/>
      <c r="E23" s="156"/>
      <c r="F23" s="156"/>
      <c r="G23" s="157"/>
      <c r="H23" s="158">
        <f t="shared" si="0"/>
        <v>0</v>
      </c>
      <c r="I23" s="159"/>
      <c r="J23" s="155"/>
    </row>
    <row r="24" spans="2:10" ht="16.2" customHeight="1" x14ac:dyDescent="0.45">
      <c r="B24" s="403"/>
      <c r="C24" s="411"/>
      <c r="D24" s="155"/>
      <c r="E24" s="156"/>
      <c r="F24" s="156"/>
      <c r="G24" s="157"/>
      <c r="H24" s="158">
        <f t="shared" si="0"/>
        <v>0</v>
      </c>
      <c r="I24" s="159"/>
      <c r="J24" s="155"/>
    </row>
    <row r="25" spans="2:10" ht="16.2" customHeight="1" x14ac:dyDescent="0.45">
      <c r="B25" s="403"/>
      <c r="C25" s="411"/>
      <c r="D25" s="155"/>
      <c r="E25" s="156"/>
      <c r="F25" s="156"/>
      <c r="G25" s="157"/>
      <c r="H25" s="158">
        <f t="shared" si="0"/>
        <v>0</v>
      </c>
      <c r="I25" s="159"/>
      <c r="J25" s="155"/>
    </row>
    <row r="26" spans="2:10" ht="16.2" customHeight="1" x14ac:dyDescent="0.45">
      <c r="B26" s="403"/>
      <c r="C26" s="411"/>
      <c r="D26" s="155"/>
      <c r="E26" s="156"/>
      <c r="F26" s="156"/>
      <c r="G26" s="157"/>
      <c r="H26" s="158">
        <f t="shared" si="0"/>
        <v>0</v>
      </c>
      <c r="I26" s="159"/>
      <c r="J26" s="155"/>
    </row>
    <row r="27" spans="2:10" ht="16.2" customHeight="1" x14ac:dyDescent="0.45">
      <c r="B27" s="403"/>
      <c r="C27" s="411"/>
      <c r="D27" s="155"/>
      <c r="E27" s="156"/>
      <c r="F27" s="156"/>
      <c r="G27" s="157"/>
      <c r="H27" s="158">
        <f t="shared" si="0"/>
        <v>0</v>
      </c>
      <c r="I27" s="159"/>
      <c r="J27" s="155"/>
    </row>
    <row r="28" spans="2:10" ht="16.2" customHeight="1" x14ac:dyDescent="0.45">
      <c r="B28" s="403"/>
      <c r="C28" s="411"/>
      <c r="D28" s="155"/>
      <c r="E28" s="156"/>
      <c r="F28" s="156"/>
      <c r="G28" s="157"/>
      <c r="H28" s="158">
        <f t="shared" si="0"/>
        <v>0</v>
      </c>
      <c r="I28" s="159"/>
      <c r="J28" s="155"/>
    </row>
    <row r="29" spans="2:10" ht="16.2" customHeight="1" x14ac:dyDescent="0.45">
      <c r="B29" s="403"/>
      <c r="C29" s="411"/>
      <c r="D29" s="155"/>
      <c r="E29" s="156"/>
      <c r="F29" s="156"/>
      <c r="G29" s="157"/>
      <c r="H29" s="158">
        <f t="shared" si="0"/>
        <v>0</v>
      </c>
      <c r="I29" s="159"/>
      <c r="J29" s="155"/>
    </row>
    <row r="30" spans="2:10" ht="16.2" customHeight="1" x14ac:dyDescent="0.45">
      <c r="B30" s="403"/>
      <c r="C30" s="411"/>
      <c r="D30" s="155"/>
      <c r="E30" s="156"/>
      <c r="F30" s="156"/>
      <c r="G30" s="157"/>
      <c r="H30" s="158">
        <f t="shared" si="0"/>
        <v>0</v>
      </c>
      <c r="I30" s="159"/>
      <c r="J30" s="155"/>
    </row>
    <row r="31" spans="2:10" ht="16.2" customHeight="1" x14ac:dyDescent="0.45">
      <c r="B31" s="403"/>
      <c r="C31" s="411"/>
      <c r="D31" s="155"/>
      <c r="E31" s="156"/>
      <c r="F31" s="156"/>
      <c r="G31" s="157"/>
      <c r="H31" s="158">
        <f t="shared" si="0"/>
        <v>0</v>
      </c>
      <c r="I31" s="159"/>
      <c r="J31" s="155"/>
    </row>
    <row r="32" spans="2:10" ht="16.2" customHeight="1" x14ac:dyDescent="0.45">
      <c r="B32" s="403"/>
      <c r="C32" s="411"/>
      <c r="D32" s="155"/>
      <c r="E32" s="156"/>
      <c r="F32" s="156"/>
      <c r="G32" s="157"/>
      <c r="H32" s="158">
        <f t="shared" si="0"/>
        <v>0</v>
      </c>
      <c r="I32" s="159"/>
      <c r="J32" s="155"/>
    </row>
    <row r="33" spans="2:14" ht="16.2" customHeight="1" x14ac:dyDescent="0.45">
      <c r="B33" s="403"/>
      <c r="C33" s="411"/>
      <c r="D33" s="155"/>
      <c r="E33" s="156"/>
      <c r="F33" s="156"/>
      <c r="G33" s="157"/>
      <c r="H33" s="158">
        <f t="shared" si="0"/>
        <v>0</v>
      </c>
      <c r="I33" s="159"/>
      <c r="J33" s="155"/>
    </row>
    <row r="34" spans="2:14" ht="16.2" customHeight="1" thickBot="1" x14ac:dyDescent="0.5">
      <c r="B34" s="403"/>
      <c r="C34" s="412"/>
      <c r="D34" s="160"/>
      <c r="E34" s="161"/>
      <c r="F34" s="161"/>
      <c r="G34" s="162"/>
      <c r="H34" s="158">
        <f>E34*F34</f>
        <v>0</v>
      </c>
      <c r="I34" s="163"/>
      <c r="J34" s="160"/>
    </row>
    <row r="35" spans="2:14" ht="16.2" customHeight="1" thickBot="1" x14ac:dyDescent="0.5">
      <c r="B35" s="403"/>
      <c r="C35" s="65" t="s">
        <v>211</v>
      </c>
      <c r="D35" s="164"/>
      <c r="E35" s="165"/>
      <c r="F35" s="165"/>
      <c r="G35" s="166"/>
      <c r="H35" s="167">
        <f>SUM(H15:H34)</f>
        <v>0</v>
      </c>
      <c r="I35" s="168"/>
      <c r="J35" s="169"/>
      <c r="M35" s="26" t="s">
        <v>68</v>
      </c>
      <c r="N35" s="27" t="s">
        <v>145</v>
      </c>
    </row>
    <row r="36" spans="2:14" ht="16.2" customHeight="1" x14ac:dyDescent="0.45">
      <c r="B36" s="403"/>
      <c r="C36" s="413" t="s">
        <v>212</v>
      </c>
      <c r="D36" s="155"/>
      <c r="E36" s="156"/>
      <c r="F36" s="156"/>
      <c r="G36" s="157"/>
      <c r="H36" s="158">
        <f>E36*F36</f>
        <v>0</v>
      </c>
      <c r="I36" s="172"/>
      <c r="J36" s="170"/>
    </row>
    <row r="37" spans="2:14" ht="16.2" customHeight="1" x14ac:dyDescent="0.45">
      <c r="B37" s="403"/>
      <c r="C37" s="411"/>
      <c r="D37" s="155"/>
      <c r="E37" s="156"/>
      <c r="F37" s="156"/>
      <c r="G37" s="157"/>
      <c r="H37" s="158">
        <f>E37*F37</f>
        <v>0</v>
      </c>
      <c r="I37" s="159"/>
      <c r="J37" s="155"/>
    </row>
    <row r="38" spans="2:14" ht="16.2" customHeight="1" x14ac:dyDescent="0.45">
      <c r="B38" s="403"/>
      <c r="C38" s="411"/>
      <c r="D38" s="155"/>
      <c r="E38" s="156"/>
      <c r="F38" s="156"/>
      <c r="G38" s="157"/>
      <c r="H38" s="158">
        <f t="shared" ref="H38:H54" si="1">E38*F38</f>
        <v>0</v>
      </c>
      <c r="I38" s="159"/>
      <c r="J38" s="155"/>
    </row>
    <row r="39" spans="2:14" ht="16.2" customHeight="1" x14ac:dyDescent="0.45">
      <c r="B39" s="403"/>
      <c r="C39" s="411"/>
      <c r="D39" s="155"/>
      <c r="E39" s="156"/>
      <c r="F39" s="156"/>
      <c r="G39" s="157"/>
      <c r="H39" s="158">
        <f t="shared" si="1"/>
        <v>0</v>
      </c>
      <c r="I39" s="159"/>
      <c r="J39" s="155"/>
    </row>
    <row r="40" spans="2:14" ht="16.2" customHeight="1" x14ac:dyDescent="0.45">
      <c r="B40" s="403"/>
      <c r="C40" s="411"/>
      <c r="D40" s="155"/>
      <c r="E40" s="156"/>
      <c r="F40" s="156"/>
      <c r="G40" s="157"/>
      <c r="H40" s="158">
        <f t="shared" si="1"/>
        <v>0</v>
      </c>
      <c r="I40" s="159"/>
      <c r="J40" s="155"/>
    </row>
    <row r="41" spans="2:14" ht="16.2" customHeight="1" x14ac:dyDescent="0.45">
      <c r="B41" s="403"/>
      <c r="C41" s="411"/>
      <c r="D41" s="155"/>
      <c r="E41" s="156"/>
      <c r="F41" s="156"/>
      <c r="G41" s="157"/>
      <c r="H41" s="158">
        <f t="shared" si="1"/>
        <v>0</v>
      </c>
      <c r="I41" s="159"/>
      <c r="J41" s="155"/>
    </row>
    <row r="42" spans="2:14" ht="16.2" customHeight="1" x14ac:dyDescent="0.45">
      <c r="B42" s="403"/>
      <c r="C42" s="411"/>
      <c r="D42" s="155"/>
      <c r="E42" s="156"/>
      <c r="F42" s="156"/>
      <c r="G42" s="157"/>
      <c r="H42" s="158">
        <f t="shared" si="1"/>
        <v>0</v>
      </c>
      <c r="I42" s="159"/>
      <c r="J42" s="155"/>
    </row>
    <row r="43" spans="2:14" ht="16.2" customHeight="1" x14ac:dyDescent="0.45">
      <c r="B43" s="403"/>
      <c r="C43" s="411"/>
      <c r="D43" s="155"/>
      <c r="E43" s="156"/>
      <c r="F43" s="156"/>
      <c r="G43" s="157"/>
      <c r="H43" s="158">
        <f t="shared" si="1"/>
        <v>0</v>
      </c>
      <c r="I43" s="159"/>
      <c r="J43" s="155"/>
    </row>
    <row r="44" spans="2:14" ht="16.2" customHeight="1" x14ac:dyDescent="0.45">
      <c r="B44" s="403"/>
      <c r="C44" s="411"/>
      <c r="D44" s="155"/>
      <c r="E44" s="156"/>
      <c r="F44" s="156"/>
      <c r="G44" s="157"/>
      <c r="H44" s="158">
        <f t="shared" si="1"/>
        <v>0</v>
      </c>
      <c r="I44" s="159"/>
      <c r="J44" s="155"/>
    </row>
    <row r="45" spans="2:14" ht="16.2" customHeight="1" x14ac:dyDescent="0.45">
      <c r="B45" s="403"/>
      <c r="C45" s="411"/>
      <c r="D45" s="155"/>
      <c r="E45" s="156"/>
      <c r="F45" s="156"/>
      <c r="G45" s="157"/>
      <c r="H45" s="158">
        <f t="shared" si="1"/>
        <v>0</v>
      </c>
      <c r="I45" s="159"/>
      <c r="J45" s="155"/>
    </row>
    <row r="46" spans="2:14" ht="16.2" customHeight="1" x14ac:dyDescent="0.45">
      <c r="B46" s="403"/>
      <c r="C46" s="411"/>
      <c r="D46" s="155"/>
      <c r="E46" s="156"/>
      <c r="F46" s="156"/>
      <c r="G46" s="157"/>
      <c r="H46" s="158">
        <f t="shared" si="1"/>
        <v>0</v>
      </c>
      <c r="I46" s="159"/>
      <c r="J46" s="155"/>
    </row>
    <row r="47" spans="2:14" ht="16.2" customHeight="1" x14ac:dyDescent="0.45">
      <c r="B47" s="403"/>
      <c r="C47" s="411"/>
      <c r="D47" s="155"/>
      <c r="E47" s="156"/>
      <c r="F47" s="156"/>
      <c r="G47" s="157"/>
      <c r="H47" s="158">
        <f>E47*F47</f>
        <v>0</v>
      </c>
      <c r="I47" s="159"/>
      <c r="J47" s="155"/>
    </row>
    <row r="48" spans="2:14" ht="16.2" customHeight="1" x14ac:dyDescent="0.45">
      <c r="B48" s="403"/>
      <c r="C48" s="411"/>
      <c r="D48" s="155"/>
      <c r="E48" s="156"/>
      <c r="F48" s="156"/>
      <c r="G48" s="157"/>
      <c r="H48" s="158">
        <f t="shared" si="1"/>
        <v>0</v>
      </c>
      <c r="I48" s="159"/>
      <c r="J48" s="155"/>
    </row>
    <row r="49" spans="2:14" ht="16.2" customHeight="1" x14ac:dyDescent="0.45">
      <c r="B49" s="403"/>
      <c r="C49" s="411"/>
      <c r="D49" s="155"/>
      <c r="E49" s="156"/>
      <c r="F49" s="156"/>
      <c r="G49" s="157"/>
      <c r="H49" s="158">
        <f t="shared" si="1"/>
        <v>0</v>
      </c>
      <c r="I49" s="159"/>
      <c r="J49" s="155"/>
    </row>
    <row r="50" spans="2:14" ht="16.2" customHeight="1" x14ac:dyDescent="0.45">
      <c r="B50" s="403"/>
      <c r="C50" s="411"/>
      <c r="D50" s="155"/>
      <c r="E50" s="156"/>
      <c r="F50" s="156"/>
      <c r="G50" s="157"/>
      <c r="H50" s="158">
        <f t="shared" si="1"/>
        <v>0</v>
      </c>
      <c r="I50" s="159"/>
      <c r="J50" s="155"/>
    </row>
    <row r="51" spans="2:14" ht="16.2" customHeight="1" x14ac:dyDescent="0.45">
      <c r="B51" s="403"/>
      <c r="C51" s="411"/>
      <c r="D51" s="155"/>
      <c r="E51" s="156"/>
      <c r="F51" s="156"/>
      <c r="G51" s="157"/>
      <c r="H51" s="158">
        <f t="shared" si="1"/>
        <v>0</v>
      </c>
      <c r="I51" s="159"/>
      <c r="J51" s="155"/>
    </row>
    <row r="52" spans="2:14" ht="16.2" customHeight="1" x14ac:dyDescent="0.45">
      <c r="B52" s="403"/>
      <c r="C52" s="411"/>
      <c r="D52" s="155"/>
      <c r="E52" s="156"/>
      <c r="F52" s="156"/>
      <c r="G52" s="157"/>
      <c r="H52" s="158">
        <f t="shared" si="1"/>
        <v>0</v>
      </c>
      <c r="I52" s="159"/>
      <c r="J52" s="155"/>
    </row>
    <row r="53" spans="2:14" ht="16.2" customHeight="1" x14ac:dyDescent="0.45">
      <c r="B53" s="403"/>
      <c r="C53" s="411"/>
      <c r="D53" s="155"/>
      <c r="E53" s="156"/>
      <c r="F53" s="156"/>
      <c r="G53" s="157"/>
      <c r="H53" s="158">
        <f t="shared" si="1"/>
        <v>0</v>
      </c>
      <c r="I53" s="159"/>
      <c r="J53" s="155"/>
    </row>
    <row r="54" spans="2:14" ht="16.2" customHeight="1" x14ac:dyDescent="0.45">
      <c r="B54" s="403"/>
      <c r="C54" s="411"/>
      <c r="D54" s="155"/>
      <c r="E54" s="156"/>
      <c r="F54" s="156"/>
      <c r="G54" s="157"/>
      <c r="H54" s="158">
        <f t="shared" si="1"/>
        <v>0</v>
      </c>
      <c r="I54" s="159"/>
      <c r="J54" s="155"/>
    </row>
    <row r="55" spans="2:14" ht="16.2" customHeight="1" thickBot="1" x14ac:dyDescent="0.5">
      <c r="B55" s="403"/>
      <c r="C55" s="412"/>
      <c r="D55" s="160"/>
      <c r="E55" s="161"/>
      <c r="F55" s="161"/>
      <c r="G55" s="162"/>
      <c r="H55" s="158">
        <f>E55*F55</f>
        <v>0</v>
      </c>
      <c r="I55" s="163"/>
      <c r="J55" s="160"/>
    </row>
    <row r="56" spans="2:14" ht="16.2" customHeight="1" thickBot="1" x14ac:dyDescent="0.5">
      <c r="B56" s="403"/>
      <c r="C56" s="65" t="s">
        <v>213</v>
      </c>
      <c r="D56" s="66"/>
      <c r="E56" s="67"/>
      <c r="F56" s="67"/>
      <c r="G56" s="68"/>
      <c r="H56" s="167">
        <f>SUM(H36:H55)</f>
        <v>0</v>
      </c>
      <c r="I56" s="69"/>
      <c r="J56" s="70"/>
      <c r="M56" s="26" t="s">
        <v>68</v>
      </c>
      <c r="N56" s="27" t="s">
        <v>145</v>
      </c>
    </row>
    <row r="57" spans="2:14" ht="16.2" customHeight="1" thickBot="1" x14ac:dyDescent="0.5">
      <c r="B57" s="404"/>
      <c r="C57" s="65" t="s">
        <v>214</v>
      </c>
      <c r="D57" s="66"/>
      <c r="E57" s="67"/>
      <c r="F57" s="67"/>
      <c r="G57" s="68"/>
      <c r="H57" s="167">
        <f>SUM(H14,H35,H56)</f>
        <v>0</v>
      </c>
      <c r="I57" s="69"/>
      <c r="J57" s="70"/>
      <c r="M57" s="26" t="s">
        <v>68</v>
      </c>
      <c r="N57" s="27" t="s">
        <v>145</v>
      </c>
    </row>
    <row r="58" spans="2:14" ht="16.2" customHeight="1" thickBot="1" x14ac:dyDescent="0.5">
      <c r="B58" s="407" t="s">
        <v>215</v>
      </c>
      <c r="C58" s="408"/>
      <c r="D58" s="71"/>
      <c r="E58" s="72"/>
      <c r="F58" s="72"/>
      <c r="G58" s="73"/>
      <c r="H58" s="173">
        <f>H57*0.1</f>
        <v>0</v>
      </c>
      <c r="I58" s="74"/>
      <c r="J58" s="75"/>
      <c r="M58" s="26" t="s">
        <v>68</v>
      </c>
      <c r="N58" s="27" t="s">
        <v>145</v>
      </c>
    </row>
    <row r="59" spans="2:14" ht="16.2" customHeight="1" thickBot="1" x14ac:dyDescent="0.5">
      <c r="B59" s="407" t="s">
        <v>216</v>
      </c>
      <c r="C59" s="408"/>
      <c r="D59" s="66"/>
      <c r="E59" s="76"/>
      <c r="F59" s="76"/>
      <c r="G59" s="81"/>
      <c r="H59" s="167">
        <f>H57+H58</f>
        <v>0</v>
      </c>
      <c r="I59" s="78"/>
      <c r="J59" s="79"/>
      <c r="M59" s="26" t="s">
        <v>68</v>
      </c>
      <c r="N59" s="27" t="s">
        <v>217</v>
      </c>
    </row>
    <row r="60" spans="2:14" ht="16.2" customHeight="1" x14ac:dyDescent="0.45"/>
    <row r="61" spans="2:14" ht="16.2" customHeight="1" x14ac:dyDescent="0.45">
      <c r="B61" s="14" t="s">
        <v>218</v>
      </c>
      <c r="D61" s="14"/>
      <c r="J61" s="14"/>
      <c r="M61" s="14"/>
    </row>
    <row r="62" spans="2:14" ht="16.2" customHeight="1" x14ac:dyDescent="0.45">
      <c r="B62" s="14" t="s">
        <v>219</v>
      </c>
      <c r="D62" s="14"/>
      <c r="J62" s="14"/>
      <c r="M62" s="14"/>
    </row>
    <row r="63" spans="2:14" ht="16.2" customHeight="1" x14ac:dyDescent="0.45">
      <c r="B63" s="14" t="s">
        <v>220</v>
      </c>
      <c r="D63" s="14"/>
      <c r="J63" s="14"/>
      <c r="M63" s="14"/>
    </row>
    <row r="64" spans="2:14" ht="16.2" customHeight="1" x14ac:dyDescent="0.45">
      <c r="B64" s="14" t="s">
        <v>221</v>
      </c>
      <c r="D64" s="14"/>
      <c r="J64" s="14"/>
      <c r="M64" s="14"/>
    </row>
    <row r="65" ht="16.2" customHeight="1" x14ac:dyDescent="0.45"/>
    <row r="66" ht="16.2" customHeight="1" x14ac:dyDescent="0.45"/>
    <row r="67" ht="16.2" customHeight="1" x14ac:dyDescent="0.45"/>
    <row r="68" ht="16.2" customHeight="1" x14ac:dyDescent="0.45"/>
    <row r="69" ht="16.2" customHeight="1" x14ac:dyDescent="0.45"/>
  </sheetData>
  <mergeCells count="11">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zoomScale="77" zoomScaleNormal="77" workbookViewId="0">
      <selection activeCell="B26" sqref="B26"/>
    </sheetView>
  </sheetViews>
  <sheetFormatPr defaultRowHeight="18" x14ac:dyDescent="0.45"/>
  <cols>
    <col min="1" max="1" width="9" customWidth="1"/>
    <col min="2" max="2" width="9.8984375" customWidth="1"/>
    <col min="3" max="4" width="9" customWidth="1"/>
    <col min="5" max="5" width="9.8984375" customWidth="1"/>
    <col min="6" max="7" width="9" customWidth="1"/>
    <col min="8" max="8" width="9.8984375" customWidth="1"/>
    <col min="9" max="9" width="9" customWidth="1"/>
    <col min="10" max="10" width="15.8984375" customWidth="1"/>
    <col min="11" max="13" width="9" customWidth="1"/>
    <col min="14" max="15" width="18.8984375" customWidth="1"/>
    <col min="16" max="16" width="9" customWidth="1"/>
    <col min="18" max="18" width="15.19921875" customWidth="1"/>
    <col min="19" max="19" width="9" customWidth="1"/>
    <col min="20" max="21" width="24.19921875" customWidth="1"/>
    <col min="22" max="22" width="25.5" bestFit="1" customWidth="1"/>
    <col min="25" max="25" width="21.09765625" customWidth="1"/>
    <col min="28" max="28" width="9.8984375" customWidth="1"/>
    <col min="29" max="29" width="31.69921875" bestFit="1" customWidth="1"/>
  </cols>
  <sheetData>
    <row r="1" spans="1:29" s="99" customFormat="1" ht="72" x14ac:dyDescent="0.45">
      <c r="A1" s="99" t="s">
        <v>321</v>
      </c>
      <c r="B1" s="99" t="s">
        <v>322</v>
      </c>
      <c r="C1" s="99" t="s">
        <v>323</v>
      </c>
      <c r="D1" s="99" t="s">
        <v>324</v>
      </c>
      <c r="E1" s="99" t="s">
        <v>325</v>
      </c>
      <c r="F1" s="99" t="s">
        <v>326</v>
      </c>
      <c r="G1" s="99" t="s">
        <v>327</v>
      </c>
      <c r="H1" s="99" t="s">
        <v>328</v>
      </c>
      <c r="I1" s="99" t="s">
        <v>282</v>
      </c>
      <c r="J1" s="99" t="s">
        <v>329</v>
      </c>
      <c r="K1" s="99" t="s">
        <v>330</v>
      </c>
      <c r="L1" s="99" t="s">
        <v>331</v>
      </c>
      <c r="M1" s="99" t="s">
        <v>332</v>
      </c>
      <c r="N1" s="99" t="s">
        <v>333</v>
      </c>
      <c r="O1" s="99" t="s">
        <v>334</v>
      </c>
      <c r="P1" s="99" t="s">
        <v>335</v>
      </c>
      <c r="Q1" s="99" t="s">
        <v>336</v>
      </c>
      <c r="R1" s="99" t="s">
        <v>337</v>
      </c>
      <c r="S1" s="99" t="s">
        <v>338</v>
      </c>
      <c r="T1" s="99" t="s">
        <v>339</v>
      </c>
      <c r="U1" s="99" t="s">
        <v>340</v>
      </c>
      <c r="V1" s="99" t="s">
        <v>341</v>
      </c>
      <c r="W1" s="99" t="s">
        <v>283</v>
      </c>
      <c r="X1" s="99" t="s">
        <v>284</v>
      </c>
      <c r="Y1" s="99" t="s">
        <v>342</v>
      </c>
      <c r="Z1" s="99" t="s">
        <v>343</v>
      </c>
      <c r="AA1" s="99" t="s">
        <v>344</v>
      </c>
      <c r="AB1" s="99" t="s">
        <v>345</v>
      </c>
      <c r="AC1" s="99" t="s">
        <v>346</v>
      </c>
    </row>
    <row r="2" spans="1:29" x14ac:dyDescent="0.45">
      <c r="A2" t="s">
        <v>347</v>
      </c>
      <c r="B2" t="s">
        <v>347</v>
      </c>
      <c r="C2" t="s">
        <v>347</v>
      </c>
      <c r="D2" t="s">
        <v>347</v>
      </c>
      <c r="E2" t="s">
        <v>347</v>
      </c>
      <c r="F2">
        <f>様式1!O7</f>
        <v>0</v>
      </c>
      <c r="G2">
        <f>様式1!O6</f>
        <v>0</v>
      </c>
      <c r="H2">
        <f>様式1!O8</f>
        <v>0</v>
      </c>
      <c r="I2">
        <f>様式1!S8</f>
        <v>0</v>
      </c>
      <c r="J2" s="98">
        <f>様式1!M19</f>
        <v>0</v>
      </c>
      <c r="K2" t="str">
        <f>IF(A15&lt;50,"低圧","高圧")</f>
        <v>低圧</v>
      </c>
      <c r="L2" s="97">
        <f>'別紙1-2'!U25</f>
        <v>0</v>
      </c>
      <c r="M2" s="102">
        <f>'別紙1-2'!U27</f>
        <v>0</v>
      </c>
      <c r="N2">
        <f>'別紙1-1'!V13</f>
        <v>0</v>
      </c>
      <c r="O2">
        <f>'別紙1-1'!V14</f>
        <v>0</v>
      </c>
      <c r="P2">
        <f>様式1!O10</f>
        <v>0</v>
      </c>
      <c r="Q2">
        <f>様式1!O11</f>
        <v>0</v>
      </c>
      <c r="R2">
        <f>+様式1!O12</f>
        <v>0</v>
      </c>
      <c r="S2">
        <f>様式1!S12</f>
        <v>0</v>
      </c>
      <c r="T2" s="174">
        <f>+'別紙1-1'!G13</f>
        <v>0</v>
      </c>
      <c r="U2" s="175">
        <f>'別紙1-1'!G14</f>
        <v>0</v>
      </c>
      <c r="V2" t="str">
        <f>ASC(様式1!M28)</f>
        <v/>
      </c>
      <c r="W2" t="str">
        <f>ASC(+様式1!U28)</f>
        <v/>
      </c>
      <c r="X2" t="str">
        <f>様式1!M29&amp;"@"&amp;様式1!T29</f>
        <v>@</v>
      </c>
      <c r="Y2" s="175">
        <f>+様式1!M26</f>
        <v>0</v>
      </c>
      <c r="Z2" s="175">
        <f>様式1!M27</f>
        <v>0</v>
      </c>
      <c r="AA2" t="str">
        <f>ASC(様式1!N23&amp;様式1!P23&amp;様式1!Q23)</f>
        <v>-</v>
      </c>
      <c r="AB2" s="175">
        <f>様式1!M24</f>
        <v>0</v>
      </c>
      <c r="AC2" s="176" t="str">
        <f>"2024"&amp;"/"&amp;様式1!Q21&amp;"/"&amp;様式1!T21</f>
        <v>2024//</v>
      </c>
    </row>
  </sheetData>
  <phoneticPr fontId="21"/>
  <pageMargins left="0.7" right="0.7" top="0.75" bottom="0.75" header="0.3" footer="0.3"/>
  <pageSetup paperSize="9" orientation="portrait"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2"/>
  <sheetViews>
    <sheetView showGridLines="0" tabSelected="1" view="pageBreakPreview" topLeftCell="A6" zoomScale="70" zoomScaleNormal="70" zoomScaleSheetLayoutView="70" workbookViewId="0">
      <selection activeCell="V13" sqref="V13:Z14"/>
    </sheetView>
  </sheetViews>
  <sheetFormatPr defaultColWidth="3" defaultRowHeight="18" x14ac:dyDescent="0.45"/>
  <sheetData>
    <row r="1" spans="1:30" x14ac:dyDescent="0.45">
      <c r="A1" s="247" t="s">
        <v>235</v>
      </c>
      <c r="B1" s="247"/>
      <c r="C1" s="247"/>
      <c r="D1" s="247"/>
      <c r="E1" s="247"/>
      <c r="F1" s="247"/>
      <c r="G1" s="247"/>
      <c r="H1" s="247"/>
      <c r="I1" s="247"/>
      <c r="J1" s="247"/>
      <c r="K1" s="247"/>
      <c r="L1" s="247"/>
      <c r="M1" s="247"/>
      <c r="N1" s="247"/>
      <c r="O1" s="247"/>
      <c r="P1" s="247"/>
      <c r="Q1" s="247"/>
      <c r="R1" s="247"/>
      <c r="S1" s="247"/>
      <c r="T1" s="247"/>
      <c r="U1" s="247"/>
      <c r="V1" s="247"/>
      <c r="W1" s="247"/>
      <c r="X1" s="247"/>
      <c r="Y1" s="247"/>
      <c r="Z1" s="247"/>
    </row>
    <row r="2" spans="1:30" x14ac:dyDescent="0.45">
      <c r="A2" s="224" t="s">
        <v>31</v>
      </c>
      <c r="B2" s="224"/>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30" ht="18" customHeight="1" x14ac:dyDescent="0.45">
      <c r="A3" s="249" t="s">
        <v>32</v>
      </c>
      <c r="B3" s="249"/>
      <c r="C3" s="249"/>
      <c r="D3" s="249"/>
      <c r="E3" s="249"/>
      <c r="F3" s="249"/>
    </row>
    <row r="4" spans="1:30" ht="24" customHeight="1" x14ac:dyDescent="0.45">
      <c r="A4" s="196" t="s">
        <v>33</v>
      </c>
      <c r="B4" s="196"/>
      <c r="C4" s="196"/>
      <c r="D4" s="196"/>
      <c r="E4" s="196"/>
      <c r="F4" s="196"/>
      <c r="G4" s="225"/>
      <c r="H4" s="225"/>
      <c r="I4" s="226" t="s">
        <v>40</v>
      </c>
      <c r="J4" s="226"/>
      <c r="K4" s="226"/>
      <c r="L4" s="226"/>
      <c r="M4" s="226"/>
      <c r="N4" s="226"/>
      <c r="O4" s="226"/>
      <c r="P4" s="226"/>
      <c r="Q4" s="225"/>
      <c r="R4" s="225"/>
      <c r="S4" s="195" t="s">
        <v>42</v>
      </c>
      <c r="T4" s="195"/>
      <c r="U4" s="195"/>
      <c r="V4" s="195"/>
      <c r="W4" s="195"/>
      <c r="X4" s="195"/>
      <c r="Y4" s="195"/>
      <c r="Z4" s="195"/>
    </row>
    <row r="5" spans="1:30" ht="22.65" customHeight="1" x14ac:dyDescent="0.45">
      <c r="A5" s="196" t="s">
        <v>364</v>
      </c>
      <c r="B5" s="196"/>
      <c r="C5" s="196"/>
      <c r="D5" s="196"/>
      <c r="E5" s="196"/>
      <c r="F5" s="196"/>
      <c r="G5" s="225"/>
      <c r="H5" s="225"/>
      <c r="I5" s="226" t="s">
        <v>43</v>
      </c>
      <c r="J5" s="226"/>
      <c r="K5" s="226"/>
      <c r="L5" s="226"/>
      <c r="M5" s="226"/>
      <c r="N5" s="226"/>
      <c r="O5" s="226"/>
      <c r="P5" s="226"/>
      <c r="Q5" s="226"/>
      <c r="R5" s="226"/>
      <c r="S5" s="226"/>
      <c r="T5" s="226"/>
      <c r="U5" s="226"/>
      <c r="V5" s="226"/>
      <c r="W5" s="226"/>
      <c r="X5" s="226"/>
      <c r="Y5" s="226"/>
      <c r="Z5" s="226"/>
    </row>
    <row r="6" spans="1:30" ht="22.65" customHeight="1" x14ac:dyDescent="0.45">
      <c r="A6" s="196"/>
      <c r="B6" s="196"/>
      <c r="C6" s="196"/>
      <c r="D6" s="196"/>
      <c r="E6" s="196"/>
      <c r="F6" s="196"/>
      <c r="G6" s="225"/>
      <c r="H6" s="225"/>
      <c r="I6" s="226" t="s">
        <v>44</v>
      </c>
      <c r="J6" s="226"/>
      <c r="K6" s="226"/>
      <c r="L6" s="226"/>
      <c r="M6" s="226"/>
      <c r="N6" s="226"/>
      <c r="O6" s="226"/>
      <c r="P6" s="226"/>
      <c r="Q6" s="226"/>
      <c r="R6" s="226"/>
      <c r="S6" s="226"/>
      <c r="T6" s="226"/>
      <c r="U6" s="226"/>
      <c r="V6" s="226"/>
      <c r="W6" s="226"/>
      <c r="X6" s="226"/>
      <c r="Y6" s="226"/>
      <c r="Z6" s="226"/>
    </row>
    <row r="7" spans="1:30" ht="22.2" customHeight="1" x14ac:dyDescent="0.45">
      <c r="A7" s="196"/>
      <c r="B7" s="196"/>
      <c r="C7" s="196"/>
      <c r="D7" s="196"/>
      <c r="E7" s="196"/>
      <c r="F7" s="196"/>
      <c r="G7" s="225"/>
      <c r="H7" s="225"/>
      <c r="I7" s="226" t="s">
        <v>45</v>
      </c>
      <c r="J7" s="226"/>
      <c r="K7" s="226"/>
      <c r="L7" s="226"/>
      <c r="M7" s="226"/>
      <c r="N7" s="226"/>
      <c r="O7" s="226"/>
      <c r="P7" s="226"/>
      <c r="Q7" s="226"/>
      <c r="R7" s="226"/>
      <c r="S7" s="226"/>
      <c r="T7" s="226"/>
      <c r="U7" s="226"/>
      <c r="V7" s="226"/>
      <c r="W7" s="226"/>
      <c r="X7" s="226"/>
      <c r="Y7" s="226"/>
      <c r="Z7" s="226"/>
    </row>
    <row r="8" spans="1:30" ht="22.65" customHeight="1" x14ac:dyDescent="0.45">
      <c r="A8" s="196"/>
      <c r="B8" s="196"/>
      <c r="C8" s="196"/>
      <c r="D8" s="196"/>
      <c r="E8" s="196"/>
      <c r="F8" s="196"/>
      <c r="G8" s="225"/>
      <c r="H8" s="225"/>
      <c r="I8" s="226" t="s">
        <v>46</v>
      </c>
      <c r="J8" s="226"/>
      <c r="K8" s="226"/>
      <c r="L8" s="226"/>
      <c r="M8" s="226"/>
      <c r="N8" s="226"/>
      <c r="O8" s="226"/>
      <c r="P8" s="226"/>
      <c r="Q8" s="226"/>
      <c r="R8" s="226"/>
      <c r="S8" s="226"/>
      <c r="T8" s="226"/>
      <c r="U8" s="226"/>
      <c r="V8" s="226"/>
      <c r="W8" s="226"/>
      <c r="X8" s="226"/>
      <c r="Y8" s="226"/>
      <c r="Z8" s="226"/>
    </row>
    <row r="9" spans="1:30" ht="42" customHeight="1" x14ac:dyDescent="0.45">
      <c r="A9" s="196"/>
      <c r="B9" s="196"/>
      <c r="C9" s="196"/>
      <c r="D9" s="196"/>
      <c r="E9" s="196"/>
      <c r="F9" s="196"/>
      <c r="G9" s="225"/>
      <c r="H9" s="225"/>
      <c r="I9" s="248" t="s">
        <v>361</v>
      </c>
      <c r="J9" s="248"/>
      <c r="K9" s="248"/>
      <c r="L9" s="248"/>
      <c r="M9" s="248"/>
      <c r="N9" s="248"/>
      <c r="O9" s="248"/>
      <c r="P9" s="248"/>
      <c r="Q9" s="248"/>
      <c r="R9" s="248"/>
      <c r="S9" s="248"/>
      <c r="T9" s="248"/>
      <c r="U9" s="248"/>
      <c r="V9" s="248"/>
      <c r="W9" s="248"/>
      <c r="X9" s="248"/>
      <c r="Y9" s="248"/>
      <c r="Z9" s="248"/>
    </row>
    <row r="10" spans="1:30" ht="18" customHeight="1" x14ac:dyDescent="0.45">
      <c r="A10" s="1" t="s">
        <v>34</v>
      </c>
    </row>
    <row r="11" spans="1:30" ht="12" customHeight="1" x14ac:dyDescent="0.45">
      <c r="A11" s="1"/>
    </row>
    <row r="12" spans="1:30" x14ac:dyDescent="0.45">
      <c r="A12" s="201" t="s">
        <v>35</v>
      </c>
      <c r="B12" s="201"/>
      <c r="C12" s="201"/>
      <c r="D12" s="201"/>
      <c r="E12" s="201"/>
      <c r="F12" s="201"/>
      <c r="G12" s="201"/>
      <c r="H12" s="201"/>
      <c r="I12" s="201"/>
    </row>
    <row r="13" spans="1:30" ht="25.2" customHeight="1" x14ac:dyDescent="0.45">
      <c r="A13" s="196" t="s">
        <v>36</v>
      </c>
      <c r="B13" s="196"/>
      <c r="C13" s="196"/>
      <c r="D13" s="196"/>
      <c r="E13" s="196"/>
      <c r="F13" s="196"/>
      <c r="G13" s="221"/>
      <c r="H13" s="222"/>
      <c r="I13" s="222"/>
      <c r="J13" s="222"/>
      <c r="K13" s="222"/>
      <c r="L13" s="222"/>
      <c r="M13" s="222"/>
      <c r="N13" s="222"/>
      <c r="O13" s="222"/>
      <c r="P13" s="222"/>
      <c r="Q13" s="223"/>
      <c r="R13" s="235" t="s">
        <v>48</v>
      </c>
      <c r="S13" s="236"/>
      <c r="T13" s="237" t="s">
        <v>360</v>
      </c>
      <c r="U13" s="238"/>
      <c r="V13" s="241"/>
      <c r="W13" s="242"/>
      <c r="X13" s="242"/>
      <c r="Y13" s="242"/>
      <c r="Z13" s="243"/>
      <c r="AB13" s="4" t="s">
        <v>271</v>
      </c>
      <c r="AC13" s="4" t="s">
        <v>275</v>
      </c>
    </row>
    <row r="14" spans="1:30" ht="25.5" customHeight="1" x14ac:dyDescent="0.45">
      <c r="A14" s="196" t="s">
        <v>234</v>
      </c>
      <c r="B14" s="196"/>
      <c r="C14" s="196"/>
      <c r="D14" s="196"/>
      <c r="E14" s="196"/>
      <c r="F14" s="196"/>
      <c r="G14" s="221"/>
      <c r="H14" s="222"/>
      <c r="I14" s="222"/>
      <c r="J14" s="222"/>
      <c r="K14" s="222"/>
      <c r="L14" s="222"/>
      <c r="M14" s="222"/>
      <c r="N14" s="222"/>
      <c r="O14" s="222"/>
      <c r="P14" s="222"/>
      <c r="Q14" s="223"/>
      <c r="R14" s="236"/>
      <c r="S14" s="236"/>
      <c r="T14" s="239"/>
      <c r="U14" s="240"/>
      <c r="V14" s="244"/>
      <c r="W14" s="245"/>
      <c r="X14" s="245"/>
      <c r="Y14" s="245"/>
      <c r="Z14" s="246"/>
      <c r="AB14" s="4" t="s">
        <v>271</v>
      </c>
      <c r="AC14" s="4" t="s">
        <v>307</v>
      </c>
      <c r="AD14" s="4"/>
    </row>
    <row r="15" spans="1:30" ht="25.5" customHeight="1" x14ac:dyDescent="0.45">
      <c r="A15" s="196" t="s">
        <v>37</v>
      </c>
      <c r="B15" s="196"/>
      <c r="C15" s="196"/>
      <c r="D15" s="196"/>
      <c r="E15" s="196"/>
      <c r="F15" s="196"/>
      <c r="G15" s="234"/>
      <c r="H15" s="234"/>
      <c r="I15" s="234"/>
      <c r="J15" s="234"/>
      <c r="K15" s="234"/>
      <c r="L15" s="234"/>
      <c r="M15" s="234"/>
      <c r="N15" s="234"/>
      <c r="O15" s="234"/>
      <c r="P15" s="234"/>
      <c r="Q15" s="234"/>
      <c r="R15" s="234"/>
      <c r="S15" s="234"/>
      <c r="T15" s="234"/>
      <c r="U15" s="234"/>
      <c r="V15" s="234"/>
      <c r="W15" s="234"/>
      <c r="X15" s="234"/>
      <c r="Y15" s="234"/>
      <c r="Z15" s="234"/>
      <c r="AB15" s="4" t="s">
        <v>271</v>
      </c>
      <c r="AC15" s="4" t="s">
        <v>276</v>
      </c>
      <c r="AD15" s="4"/>
    </row>
    <row r="16" spans="1:30" ht="25.5" customHeight="1" x14ac:dyDescent="0.45">
      <c r="A16" s="196" t="s">
        <v>38</v>
      </c>
      <c r="B16" s="196"/>
      <c r="C16" s="196"/>
      <c r="D16" s="196"/>
      <c r="E16" s="196"/>
      <c r="F16" s="196"/>
      <c r="G16" s="234"/>
      <c r="H16" s="234"/>
      <c r="I16" s="234"/>
      <c r="J16" s="234"/>
      <c r="K16" s="234"/>
      <c r="L16" s="234"/>
      <c r="M16" s="234"/>
      <c r="N16" s="234"/>
      <c r="O16" s="234"/>
      <c r="P16" s="234"/>
      <c r="Q16" s="234"/>
      <c r="R16" s="234"/>
      <c r="S16" s="234"/>
      <c r="T16" s="234"/>
      <c r="U16" s="234"/>
      <c r="V16" s="234"/>
      <c r="W16" s="234"/>
      <c r="X16" s="234"/>
      <c r="Y16" s="234"/>
      <c r="Z16" s="234"/>
    </row>
    <row r="17" spans="1:26" ht="12" customHeight="1" x14ac:dyDescent="0.45">
      <c r="A17" s="1"/>
    </row>
    <row r="18" spans="1:26" x14ac:dyDescent="0.45">
      <c r="A18" s="1" t="s">
        <v>39</v>
      </c>
    </row>
    <row r="19" spans="1:26" ht="24" customHeight="1" x14ac:dyDescent="0.45">
      <c r="A19" s="228" t="s">
        <v>366</v>
      </c>
      <c r="B19" s="228"/>
      <c r="C19" s="228"/>
      <c r="D19" s="228"/>
      <c r="E19" s="228"/>
      <c r="F19" s="228"/>
      <c r="G19" s="232"/>
      <c r="H19" s="233"/>
      <c r="I19" s="229" t="s">
        <v>47</v>
      </c>
      <c r="J19" s="230"/>
      <c r="K19" s="230"/>
      <c r="L19" s="230"/>
      <c r="M19" s="230"/>
      <c r="N19" s="230"/>
      <c r="O19" s="230"/>
      <c r="P19" s="230"/>
      <c r="Q19" s="230"/>
      <c r="R19" s="230"/>
      <c r="S19" s="230"/>
      <c r="T19" s="230"/>
      <c r="U19" s="230"/>
      <c r="V19" s="230"/>
      <c r="W19" s="230"/>
      <c r="X19" s="230"/>
      <c r="Y19" s="230"/>
      <c r="Z19" s="231"/>
    </row>
    <row r="20" spans="1:26" ht="259.2" customHeight="1" x14ac:dyDescent="0.45">
      <c r="A20" s="228"/>
      <c r="B20" s="228"/>
      <c r="C20" s="228"/>
      <c r="D20" s="228"/>
      <c r="E20" s="228"/>
      <c r="F20" s="228"/>
      <c r="G20" s="227" t="s">
        <v>359</v>
      </c>
      <c r="H20" s="227"/>
      <c r="I20" s="227"/>
      <c r="J20" s="227"/>
      <c r="K20" s="227"/>
      <c r="L20" s="227"/>
      <c r="M20" s="227"/>
      <c r="N20" s="227"/>
      <c r="O20" s="227"/>
      <c r="P20" s="227"/>
      <c r="Q20" s="227"/>
      <c r="R20" s="227"/>
      <c r="S20" s="227"/>
      <c r="T20" s="227"/>
      <c r="U20" s="227"/>
      <c r="V20" s="227"/>
      <c r="W20" s="227"/>
      <c r="X20" s="227"/>
      <c r="Y20" s="227"/>
      <c r="Z20" s="227"/>
    </row>
    <row r="21" spans="1:26" ht="18" customHeight="1" x14ac:dyDescent="0.45">
      <c r="A21" s="1" t="s">
        <v>34</v>
      </c>
    </row>
    <row r="22" spans="1:26" ht="12" customHeight="1" x14ac:dyDescent="0.45">
      <c r="A22" s="1"/>
    </row>
  </sheetData>
  <mergeCells count="35">
    <mergeCell ref="A1:Z1"/>
    <mergeCell ref="G5:H5"/>
    <mergeCell ref="A5:F9"/>
    <mergeCell ref="I9:Z9"/>
    <mergeCell ref="A12:I12"/>
    <mergeCell ref="A3:F3"/>
    <mergeCell ref="G6:H6"/>
    <mergeCell ref="G7:H7"/>
    <mergeCell ref="G8:H8"/>
    <mergeCell ref="G9:H9"/>
    <mergeCell ref="I5:Z5"/>
    <mergeCell ref="I6:Z6"/>
    <mergeCell ref="I7:Z7"/>
    <mergeCell ref="I8:Z8"/>
    <mergeCell ref="G20:Z20"/>
    <mergeCell ref="A19:F20"/>
    <mergeCell ref="I19:Z19"/>
    <mergeCell ref="G19:H19"/>
    <mergeCell ref="Q4:R4"/>
    <mergeCell ref="S4:Z4"/>
    <mergeCell ref="A15:F15"/>
    <mergeCell ref="A16:F16"/>
    <mergeCell ref="A13:F13"/>
    <mergeCell ref="G15:Z15"/>
    <mergeCell ref="G16:Z16"/>
    <mergeCell ref="R13:S14"/>
    <mergeCell ref="G14:Q14"/>
    <mergeCell ref="T13:U14"/>
    <mergeCell ref="V13:Z14"/>
    <mergeCell ref="A14:F14"/>
    <mergeCell ref="G13:Q13"/>
    <mergeCell ref="A2:Z2"/>
    <mergeCell ref="A4:F4"/>
    <mergeCell ref="G4:H4"/>
    <mergeCell ref="I4:P4"/>
  </mergeCells>
  <phoneticPr fontId="21"/>
  <conditionalFormatting sqref="Q4:R4 G4:H9 G13:G16">
    <cfRule type="containsBlanks" dxfId="23" priority="8">
      <formula>LEN(TRIM(G4))=0</formula>
    </cfRule>
  </conditionalFormatting>
  <conditionalFormatting sqref="G19">
    <cfRule type="containsBlanks" dxfId="22" priority="5">
      <formula>LEN(TRIM(G19))=0</formula>
    </cfRule>
  </conditionalFormatting>
  <conditionalFormatting sqref="V13">
    <cfRule type="containsBlanks" dxfId="21" priority="1">
      <formula>LEN(TRIM(V13))=0</formula>
    </cfRule>
  </conditionalFormatting>
  <dataValidations count="2">
    <dataValidation type="list" allowBlank="1" showInputMessage="1" showErrorMessage="1" sqref="G4:H9 Q4:R4 G19">
      <formula1>"□,■"</formula1>
    </dataValidation>
    <dataValidation type="list" allowBlank="1" showInputMessage="1" showErrorMessage="1" sqref="V13:Z14">
      <formula1>"医療施設,社会福祉施設（社会福祉法上の第一種社会福祉事業を営むもの）,薬局"</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5"/>
  <sheetViews>
    <sheetView showGridLines="0" view="pageBreakPreview" zoomScale="90" zoomScaleNormal="100" zoomScaleSheetLayoutView="90" workbookViewId="0">
      <selection activeCell="J35" sqref="J35:Z35"/>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4"/>
  </cols>
  <sheetData>
    <row r="1" spans="1:29" x14ac:dyDescent="0.45">
      <c r="A1" s="205" t="s">
        <v>350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row>
    <row r="2" spans="1:29" ht="19.95" customHeight="1" x14ac:dyDescent="0.45">
      <c r="A2" s="228" t="s">
        <v>49</v>
      </c>
      <c r="B2" s="228"/>
      <c r="C2" s="228"/>
      <c r="D2" s="228"/>
      <c r="E2" s="228"/>
      <c r="F2" s="228"/>
      <c r="G2" s="228"/>
      <c r="H2" s="228"/>
      <c r="I2" s="228"/>
      <c r="J2" s="228"/>
      <c r="K2" s="228"/>
      <c r="L2" s="228"/>
      <c r="M2" s="228"/>
      <c r="N2" s="228"/>
      <c r="O2" s="228"/>
      <c r="P2" s="228"/>
      <c r="Q2" s="228"/>
      <c r="R2" s="228"/>
      <c r="S2" s="228"/>
      <c r="T2" s="228"/>
      <c r="U2" s="228"/>
      <c r="V2" s="228"/>
      <c r="W2" s="228"/>
      <c r="X2" s="228"/>
      <c r="Y2" s="228"/>
      <c r="Z2" s="228"/>
    </row>
    <row r="3" spans="1:29" ht="19.95" customHeight="1" x14ac:dyDescent="0.45">
      <c r="A3" s="236" t="s">
        <v>50</v>
      </c>
      <c r="B3" s="236"/>
      <c r="C3" s="236"/>
      <c r="D3" s="236"/>
      <c r="E3" s="236"/>
      <c r="F3" s="317" t="s">
        <v>236</v>
      </c>
      <c r="G3" s="317"/>
      <c r="H3" s="317" t="s">
        <v>237</v>
      </c>
      <c r="I3" s="317"/>
      <c r="J3" s="317"/>
      <c r="K3" s="317"/>
      <c r="L3" s="317"/>
      <c r="M3" s="321" t="s">
        <v>51</v>
      </c>
      <c r="N3" s="318"/>
      <c r="O3" s="318"/>
      <c r="P3" s="318"/>
      <c r="Q3" s="319"/>
      <c r="R3" s="282" t="s">
        <v>238</v>
      </c>
      <c r="S3" s="283"/>
      <c r="T3" s="283"/>
      <c r="U3" s="283"/>
      <c r="V3" s="283"/>
      <c r="W3" s="283"/>
      <c r="X3" s="283"/>
      <c r="Y3" s="283"/>
      <c r="Z3" s="284"/>
    </row>
    <row r="4" spans="1:29" ht="18" customHeight="1" x14ac:dyDescent="0.45">
      <c r="A4" s="268" t="s">
        <v>288</v>
      </c>
      <c r="B4" s="269"/>
      <c r="C4" s="269"/>
      <c r="D4" s="269"/>
      <c r="E4" s="270"/>
      <c r="F4" s="274"/>
      <c r="G4" s="274"/>
      <c r="H4" s="281">
        <f>IF(SUM(添付2!$K$6:$K$8)&lt;SUM(添付2!$K$9:$K$11),添付2!F6,添付2!F9)</f>
        <v>0</v>
      </c>
      <c r="I4" s="281"/>
      <c r="J4" s="281"/>
      <c r="K4" s="281"/>
      <c r="L4" s="281"/>
      <c r="M4" s="281">
        <f>IF(SUM(添付2!$K$6:$K$8)&lt;SUM(添付2!$K$9:$K$11),添付2!G6,添付2!G9)</f>
        <v>0</v>
      </c>
      <c r="N4" s="281"/>
      <c r="O4" s="281"/>
      <c r="P4" s="281"/>
      <c r="Q4" s="281"/>
      <c r="R4" s="285">
        <f>IF(SUM(添付2!$K$6:$K$8)&lt;SUM(添付2!$K$9:$K$11),添付2!K6,添付2!K9)</f>
        <v>0</v>
      </c>
      <c r="S4" s="286"/>
      <c r="T4" s="250" t="s">
        <v>291</v>
      </c>
      <c r="U4" s="250"/>
      <c r="V4" s="251" t="s">
        <v>299</v>
      </c>
      <c r="W4" s="250"/>
      <c r="X4" s="256">
        <f>添付2!G3-IF(F4="■",R4)-IF(F5="■",R5)-IF(F6="■",R6)</f>
        <v>0</v>
      </c>
      <c r="Y4" s="256"/>
      <c r="Z4" s="259" t="s">
        <v>291</v>
      </c>
      <c r="AB4" s="4" t="s">
        <v>271</v>
      </c>
      <c r="AC4" s="4" t="s">
        <v>300</v>
      </c>
    </row>
    <row r="5" spans="1:29" ht="18" customHeight="1" x14ac:dyDescent="0.45">
      <c r="A5" s="271"/>
      <c r="B5" s="272"/>
      <c r="C5" s="272"/>
      <c r="D5" s="272"/>
      <c r="E5" s="273"/>
      <c r="F5" s="274"/>
      <c r="G5" s="274"/>
      <c r="H5" s="281">
        <f>IF(SUM(添付2!$K$6:$K$8)&lt;SUM(添付2!$K$9:$K$11),添付2!F7,添付2!F10)</f>
        <v>0</v>
      </c>
      <c r="I5" s="281"/>
      <c r="J5" s="281"/>
      <c r="K5" s="281"/>
      <c r="L5" s="281"/>
      <c r="M5" s="281">
        <f>IF(SUM(添付2!$K$6:$K$8)&lt;SUM(添付2!$K$9:$K$11),添付2!G7,添付2!G10)</f>
        <v>0</v>
      </c>
      <c r="N5" s="281"/>
      <c r="O5" s="281"/>
      <c r="P5" s="281"/>
      <c r="Q5" s="281"/>
      <c r="R5" s="285">
        <f>IF(SUM(添付2!$K$6:$K$8)&lt;SUM(添付2!$K$9:$K$11),添付2!K7,添付2!K10)</f>
        <v>0</v>
      </c>
      <c r="S5" s="286"/>
      <c r="T5" s="250" t="s">
        <v>291</v>
      </c>
      <c r="U5" s="250"/>
      <c r="V5" s="252"/>
      <c r="W5" s="253"/>
      <c r="X5" s="257"/>
      <c r="Y5" s="257"/>
      <c r="Z5" s="260"/>
      <c r="AB5" s="4" t="s">
        <v>68</v>
      </c>
      <c r="AC5" s="4" t="s">
        <v>301</v>
      </c>
    </row>
    <row r="6" spans="1:29" ht="18" customHeight="1" x14ac:dyDescent="0.45">
      <c r="A6" s="271"/>
      <c r="B6" s="272"/>
      <c r="C6" s="272"/>
      <c r="D6" s="272"/>
      <c r="E6" s="273"/>
      <c r="F6" s="320"/>
      <c r="G6" s="320"/>
      <c r="H6" s="281">
        <f>IF(SUM(添付2!$K$6:$K$8)&lt;SUM(添付2!$K$9:$K$11),添付2!F8,添付2!F11)</f>
        <v>0</v>
      </c>
      <c r="I6" s="281"/>
      <c r="J6" s="281"/>
      <c r="K6" s="281"/>
      <c r="L6" s="281"/>
      <c r="M6" s="281">
        <f>IF(SUM(添付2!$K$6:$K$8)&lt;SUM(添付2!$K$9:$K$11),添付2!G8,添付2!G11)</f>
        <v>0</v>
      </c>
      <c r="N6" s="281"/>
      <c r="O6" s="281"/>
      <c r="P6" s="281"/>
      <c r="Q6" s="281"/>
      <c r="R6" s="285">
        <f>IF(SUM(添付2!$K$6:$K$8)&lt;SUM(添付2!$K$9:$K$11),添付2!K8,添付2!K11)</f>
        <v>0</v>
      </c>
      <c r="S6" s="286"/>
      <c r="T6" s="250" t="s">
        <v>291</v>
      </c>
      <c r="U6" s="250"/>
      <c r="V6" s="254"/>
      <c r="W6" s="255"/>
      <c r="X6" s="258"/>
      <c r="Y6" s="258"/>
      <c r="Z6" s="261"/>
    </row>
    <row r="7" spans="1:29" ht="18" customHeight="1" x14ac:dyDescent="0.45">
      <c r="A7" s="275" t="s">
        <v>41</v>
      </c>
      <c r="B7" s="276"/>
      <c r="C7" s="276"/>
      <c r="D7" s="276"/>
      <c r="E7" s="277"/>
      <c r="F7" s="274"/>
      <c r="G7" s="274"/>
      <c r="H7" s="281">
        <f>添付2!F24</f>
        <v>0</v>
      </c>
      <c r="I7" s="281"/>
      <c r="J7" s="281"/>
      <c r="K7" s="281"/>
      <c r="L7" s="281"/>
      <c r="M7" s="281">
        <f>添付2!G24</f>
        <v>0</v>
      </c>
      <c r="N7" s="281"/>
      <c r="O7" s="281"/>
      <c r="P7" s="281"/>
      <c r="Q7" s="281"/>
      <c r="R7" s="262">
        <f>添付2!K24</f>
        <v>0</v>
      </c>
      <c r="S7" s="263"/>
      <c r="T7" s="318" t="s">
        <v>298</v>
      </c>
      <c r="U7" s="319"/>
      <c r="V7" s="251" t="s">
        <v>299</v>
      </c>
      <c r="W7" s="250"/>
      <c r="X7" s="264">
        <f>添付2!G21-IF(F7="■",ROUNDDOWN(R7,1))-IF(F8="■",ROUNDDOWN(R8,1))</f>
        <v>0</v>
      </c>
      <c r="Y7" s="264"/>
      <c r="Z7" s="266" t="s">
        <v>298</v>
      </c>
      <c r="AB7" s="4" t="s">
        <v>68</v>
      </c>
      <c r="AC7" s="4" t="s">
        <v>300</v>
      </c>
    </row>
    <row r="8" spans="1:29" ht="18" customHeight="1" x14ac:dyDescent="0.45">
      <c r="A8" s="278"/>
      <c r="B8" s="279"/>
      <c r="C8" s="279"/>
      <c r="D8" s="279"/>
      <c r="E8" s="280"/>
      <c r="F8" s="274"/>
      <c r="G8" s="274"/>
      <c r="H8" s="281">
        <f>添付2!F25</f>
        <v>0</v>
      </c>
      <c r="I8" s="281"/>
      <c r="J8" s="281"/>
      <c r="K8" s="281"/>
      <c r="L8" s="281"/>
      <c r="M8" s="281">
        <f>添付2!G25</f>
        <v>0</v>
      </c>
      <c r="N8" s="281"/>
      <c r="O8" s="281"/>
      <c r="P8" s="281"/>
      <c r="Q8" s="281"/>
      <c r="R8" s="262">
        <f>添付2!K25</f>
        <v>0</v>
      </c>
      <c r="S8" s="263"/>
      <c r="T8" s="318" t="s">
        <v>298</v>
      </c>
      <c r="U8" s="319"/>
      <c r="V8" s="254"/>
      <c r="W8" s="255"/>
      <c r="X8" s="265"/>
      <c r="Y8" s="265"/>
      <c r="Z8" s="267"/>
      <c r="AB8" s="4" t="s">
        <v>68</v>
      </c>
      <c r="AC8" s="4" t="s">
        <v>301</v>
      </c>
    </row>
    <row r="9" spans="1:29" ht="27" customHeight="1" x14ac:dyDescent="0.45">
      <c r="A9" s="295" t="s">
        <v>239</v>
      </c>
      <c r="B9" s="295"/>
      <c r="C9" s="295"/>
      <c r="D9" s="295"/>
      <c r="E9" s="295"/>
      <c r="F9" s="295"/>
      <c r="G9" s="295"/>
      <c r="H9" s="295"/>
      <c r="I9" s="295"/>
      <c r="J9" s="295"/>
      <c r="K9" s="295"/>
      <c r="L9" s="295"/>
      <c r="M9" s="295"/>
      <c r="N9" s="295"/>
      <c r="O9" s="295"/>
      <c r="P9" s="295"/>
      <c r="Q9" s="295"/>
      <c r="R9" s="295"/>
      <c r="S9" s="295"/>
      <c r="T9" s="295"/>
      <c r="U9" s="295"/>
      <c r="V9" s="295"/>
      <c r="W9" s="295"/>
      <c r="X9" s="295"/>
      <c r="Y9" s="295"/>
      <c r="Z9" s="295"/>
    </row>
    <row r="10" spans="1:29" ht="9" customHeight="1" x14ac:dyDescent="0.45">
      <c r="A10" s="3"/>
    </row>
    <row r="11" spans="1:29" ht="18" customHeight="1" x14ac:dyDescent="0.45">
      <c r="A11" s="249" t="s">
        <v>351</v>
      </c>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row>
    <row r="12" spans="1:29" ht="19.95" customHeight="1" x14ac:dyDescent="0.45">
      <c r="A12" s="228" t="s">
        <v>52</v>
      </c>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row>
    <row r="13" spans="1:29" ht="19.95" customHeight="1" x14ac:dyDescent="0.45">
      <c r="A13" s="296" t="s">
        <v>50</v>
      </c>
      <c r="B13" s="297"/>
      <c r="C13" s="297"/>
      <c r="D13" s="297"/>
      <c r="E13" s="298"/>
      <c r="F13" s="300" t="s">
        <v>242</v>
      </c>
      <c r="G13" s="301"/>
      <c r="H13" s="301"/>
      <c r="I13" s="301"/>
      <c r="J13" s="302"/>
      <c r="K13" s="300" t="s">
        <v>243</v>
      </c>
      <c r="L13" s="301"/>
      <c r="M13" s="301"/>
      <c r="N13" s="301"/>
      <c r="O13" s="302"/>
      <c r="P13" s="300" t="s">
        <v>244</v>
      </c>
      <c r="Q13" s="301"/>
      <c r="R13" s="301"/>
      <c r="S13" s="301"/>
      <c r="T13" s="302"/>
      <c r="U13" s="300" t="s">
        <v>245</v>
      </c>
      <c r="V13" s="301"/>
      <c r="W13" s="301"/>
      <c r="X13" s="301"/>
      <c r="Y13" s="301"/>
      <c r="Z13" s="302"/>
    </row>
    <row r="14" spans="1:29" ht="30" customHeight="1" x14ac:dyDescent="0.45">
      <c r="A14" s="196" t="s">
        <v>241</v>
      </c>
      <c r="B14" s="196"/>
      <c r="C14" s="196"/>
      <c r="D14" s="196"/>
      <c r="E14" s="196"/>
      <c r="F14" s="303">
        <f>'添付5（太陽光）'!H14</f>
        <v>0</v>
      </c>
      <c r="G14" s="304"/>
      <c r="H14" s="304"/>
      <c r="I14" s="304"/>
      <c r="J14" s="305"/>
      <c r="K14" s="303">
        <f>'添付5（太陽光）'!H35</f>
        <v>0</v>
      </c>
      <c r="L14" s="304"/>
      <c r="M14" s="304"/>
      <c r="N14" s="304"/>
      <c r="O14" s="305"/>
      <c r="P14" s="303">
        <f>'添付5（太陽光）'!H56</f>
        <v>0</v>
      </c>
      <c r="Q14" s="304"/>
      <c r="R14" s="304"/>
      <c r="S14" s="304"/>
      <c r="T14" s="305"/>
      <c r="U14" s="303">
        <f>SUM(F14:T14)</f>
        <v>0</v>
      </c>
      <c r="V14" s="304"/>
      <c r="W14" s="304"/>
      <c r="X14" s="304"/>
      <c r="Y14" s="304"/>
      <c r="Z14" s="305"/>
      <c r="AB14" s="4" t="s">
        <v>68</v>
      </c>
      <c r="AC14" s="4" t="s">
        <v>253</v>
      </c>
    </row>
    <row r="15" spans="1:29" ht="30" customHeight="1" x14ac:dyDescent="0.45">
      <c r="A15" s="196" t="s">
        <v>41</v>
      </c>
      <c r="B15" s="196"/>
      <c r="C15" s="196"/>
      <c r="D15" s="196"/>
      <c r="E15" s="196"/>
      <c r="F15" s="303">
        <f>'添付5（蓄電池）'!H14</f>
        <v>0</v>
      </c>
      <c r="G15" s="304"/>
      <c r="H15" s="304"/>
      <c r="I15" s="304"/>
      <c r="J15" s="305"/>
      <c r="K15" s="303">
        <f>'添付5（蓄電池）'!H35</f>
        <v>0</v>
      </c>
      <c r="L15" s="304"/>
      <c r="M15" s="304"/>
      <c r="N15" s="304"/>
      <c r="O15" s="305"/>
      <c r="P15" s="303">
        <f>'添付5（蓄電池）'!H56</f>
        <v>0</v>
      </c>
      <c r="Q15" s="304"/>
      <c r="R15" s="304"/>
      <c r="S15" s="304"/>
      <c r="T15" s="305"/>
      <c r="U15" s="303">
        <f t="shared" ref="U15:U16" si="0">SUM(F15:T15)</f>
        <v>0</v>
      </c>
      <c r="V15" s="304"/>
      <c r="W15" s="304"/>
      <c r="X15" s="304"/>
      <c r="Y15" s="304"/>
      <c r="Z15" s="305"/>
      <c r="AB15" s="4" t="s">
        <v>68</v>
      </c>
      <c r="AC15" s="4" t="s">
        <v>253</v>
      </c>
    </row>
    <row r="16" spans="1:29" ht="28.2" customHeight="1" x14ac:dyDescent="0.45">
      <c r="A16" s="220" t="s">
        <v>53</v>
      </c>
      <c r="B16" s="299"/>
      <c r="C16" s="299"/>
      <c r="D16" s="299"/>
      <c r="E16" s="290"/>
      <c r="F16" s="303">
        <f>SUM(F14:J15)</f>
        <v>0</v>
      </c>
      <c r="G16" s="304"/>
      <c r="H16" s="304"/>
      <c r="I16" s="304"/>
      <c r="J16" s="305"/>
      <c r="K16" s="303">
        <f t="shared" ref="K16" si="1">SUM(K14:O15)</f>
        <v>0</v>
      </c>
      <c r="L16" s="304"/>
      <c r="M16" s="304"/>
      <c r="N16" s="304"/>
      <c r="O16" s="305"/>
      <c r="P16" s="303">
        <f>SUM(P14:T15)</f>
        <v>0</v>
      </c>
      <c r="Q16" s="304"/>
      <c r="R16" s="304"/>
      <c r="S16" s="304"/>
      <c r="T16" s="305"/>
      <c r="U16" s="303">
        <f t="shared" si="0"/>
        <v>0</v>
      </c>
      <c r="V16" s="304"/>
      <c r="W16" s="304"/>
      <c r="X16" s="304"/>
      <c r="Y16" s="304"/>
      <c r="Z16" s="305"/>
      <c r="AB16" s="4" t="s">
        <v>68</v>
      </c>
      <c r="AC16" s="4" t="s">
        <v>253</v>
      </c>
    </row>
    <row r="17" spans="1:29" ht="18" customHeight="1" x14ac:dyDescent="0.45">
      <c r="A17" s="312" t="s">
        <v>54</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row>
    <row r="18" spans="1:29" ht="9" customHeight="1" x14ac:dyDescent="0.45">
      <c r="A18" s="3"/>
    </row>
    <row r="19" spans="1:29" ht="19.95" customHeight="1" x14ac:dyDescent="0.45">
      <c r="A19" s="313" t="s">
        <v>246</v>
      </c>
      <c r="B19" s="312"/>
      <c r="C19" s="312"/>
      <c r="D19" s="312"/>
      <c r="E19" s="314"/>
      <c r="F19" s="232"/>
      <c r="G19" s="233"/>
      <c r="H19" s="294" t="s">
        <v>272</v>
      </c>
      <c r="I19" s="294"/>
      <c r="J19" s="294"/>
      <c r="K19" s="294"/>
      <c r="L19" s="294"/>
      <c r="M19" s="294"/>
      <c r="N19" s="294"/>
      <c r="O19" s="294"/>
      <c r="P19" s="294"/>
      <c r="Q19" s="294"/>
      <c r="R19" s="294"/>
      <c r="S19" s="294"/>
      <c r="T19" s="294"/>
      <c r="U19" s="294"/>
      <c r="V19" s="294"/>
      <c r="W19" s="294"/>
      <c r="X19" s="294"/>
      <c r="Y19" s="294"/>
      <c r="Z19" s="294"/>
      <c r="AB19" s="4" t="s">
        <v>271</v>
      </c>
      <c r="AC19" s="4" t="s">
        <v>274</v>
      </c>
    </row>
    <row r="20" spans="1:29" ht="19.95" customHeight="1" x14ac:dyDescent="0.45">
      <c r="A20" s="315"/>
      <c r="B20" s="249"/>
      <c r="C20" s="249"/>
      <c r="D20" s="249"/>
      <c r="E20" s="316"/>
      <c r="F20" s="232"/>
      <c r="G20" s="233"/>
      <c r="H20" s="294" t="s">
        <v>240</v>
      </c>
      <c r="I20" s="294"/>
      <c r="J20" s="294"/>
      <c r="K20" s="294"/>
      <c r="L20" s="294"/>
      <c r="M20" s="294"/>
      <c r="N20" s="294"/>
      <c r="O20" s="294"/>
      <c r="P20" s="294"/>
      <c r="Q20" s="294"/>
      <c r="R20" s="294"/>
      <c r="S20" s="294"/>
      <c r="T20" s="294"/>
      <c r="U20" s="294"/>
      <c r="V20" s="294"/>
      <c r="W20" s="294"/>
      <c r="X20" s="294"/>
      <c r="Y20" s="294"/>
      <c r="Z20" s="294"/>
      <c r="AB20" s="4" t="s">
        <v>271</v>
      </c>
      <c r="AC20" s="4" t="s">
        <v>273</v>
      </c>
    </row>
    <row r="21" spans="1:29" ht="18" customHeight="1" x14ac:dyDescent="0.45">
      <c r="A21" s="295" t="s">
        <v>34</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row>
    <row r="22" spans="1:29" ht="9" customHeight="1" x14ac:dyDescent="0.45">
      <c r="A22" s="3"/>
    </row>
    <row r="23" spans="1:29" ht="18" customHeight="1" x14ac:dyDescent="0.45">
      <c r="A23" s="249" t="s">
        <v>352</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row>
    <row r="24" spans="1:29" ht="19.95" customHeight="1" x14ac:dyDescent="0.45">
      <c r="A24" s="228" t="s">
        <v>50</v>
      </c>
      <c r="B24" s="228"/>
      <c r="C24" s="228"/>
      <c r="D24" s="228"/>
      <c r="E24" s="228"/>
      <c r="F24" s="296" t="s">
        <v>55</v>
      </c>
      <c r="G24" s="297"/>
      <c r="H24" s="297"/>
      <c r="I24" s="297"/>
      <c r="J24" s="297"/>
      <c r="K24" s="297"/>
      <c r="L24" s="297"/>
      <c r="M24" s="297"/>
      <c r="N24" s="297"/>
      <c r="O24" s="298"/>
      <c r="P24" s="296" t="s">
        <v>56</v>
      </c>
      <c r="Q24" s="297"/>
      <c r="R24" s="297"/>
      <c r="S24" s="297"/>
      <c r="T24" s="297"/>
      <c r="U24" s="297"/>
      <c r="V24" s="297"/>
      <c r="W24" s="297"/>
      <c r="X24" s="297"/>
      <c r="Y24" s="297"/>
      <c r="Z24" s="298"/>
    </row>
    <row r="25" spans="1:29" ht="19.95" customHeight="1" x14ac:dyDescent="0.45">
      <c r="A25" s="196" t="s">
        <v>241</v>
      </c>
      <c r="B25" s="196"/>
      <c r="C25" s="196"/>
      <c r="D25" s="196"/>
      <c r="E25" s="196"/>
      <c r="F25" s="307">
        <f>MIN(U25*115000,120000000)</f>
        <v>0</v>
      </c>
      <c r="G25" s="308"/>
      <c r="H25" s="308"/>
      <c r="I25" s="308"/>
      <c r="J25" s="308"/>
      <c r="K25" s="308"/>
      <c r="L25" s="308"/>
      <c r="M25" s="308"/>
      <c r="N25" s="308"/>
      <c r="O25" s="309"/>
      <c r="P25" s="288" t="str">
        <f>IF(OR(F25&gt;F26,F25=0),"□","■")</f>
        <v>□</v>
      </c>
      <c r="Q25" s="289"/>
      <c r="R25" s="226" t="s">
        <v>248</v>
      </c>
      <c r="S25" s="226"/>
      <c r="T25" s="291"/>
      <c r="U25" s="310">
        <f>X4</f>
        <v>0</v>
      </c>
      <c r="V25" s="310"/>
      <c r="W25" s="290" t="s">
        <v>353</v>
      </c>
      <c r="X25" s="196"/>
      <c r="Y25" s="196"/>
      <c r="Z25" s="196"/>
      <c r="AB25" s="4" t="s">
        <v>68</v>
      </c>
      <c r="AC25" s="4" t="s">
        <v>145</v>
      </c>
    </row>
    <row r="26" spans="1:29" ht="19.95" customHeight="1" x14ac:dyDescent="0.45">
      <c r="A26" s="196"/>
      <c r="B26" s="196"/>
      <c r="C26" s="196"/>
      <c r="D26" s="196"/>
      <c r="E26" s="196"/>
      <c r="F26" s="307">
        <f>ROUNDDOWN(U14/2,-3)</f>
        <v>0</v>
      </c>
      <c r="G26" s="308"/>
      <c r="H26" s="308"/>
      <c r="I26" s="308"/>
      <c r="J26" s="308"/>
      <c r="K26" s="308"/>
      <c r="L26" s="308"/>
      <c r="M26" s="308"/>
      <c r="N26" s="308"/>
      <c r="O26" s="309"/>
      <c r="P26" s="288" t="str">
        <f>IF(OR(F26&gt;F25,F26=0),"□","■")</f>
        <v>□</v>
      </c>
      <c r="Q26" s="289"/>
      <c r="R26" s="196" t="s">
        <v>57</v>
      </c>
      <c r="S26" s="196"/>
      <c r="T26" s="196"/>
      <c r="U26" s="196"/>
      <c r="V26" s="196"/>
      <c r="W26" s="196"/>
      <c r="X26" s="196"/>
      <c r="Y26" s="196"/>
      <c r="Z26" s="196"/>
      <c r="AB26" s="139" t="s">
        <v>68</v>
      </c>
      <c r="AC26" s="4" t="s">
        <v>145</v>
      </c>
    </row>
    <row r="27" spans="1:29" ht="19.95" customHeight="1" x14ac:dyDescent="0.45">
      <c r="A27" s="196" t="s">
        <v>41</v>
      </c>
      <c r="B27" s="196"/>
      <c r="C27" s="196"/>
      <c r="D27" s="196"/>
      <c r="E27" s="196"/>
      <c r="F27" s="307">
        <f>U27*75000</f>
        <v>0</v>
      </c>
      <c r="G27" s="308"/>
      <c r="H27" s="308"/>
      <c r="I27" s="308"/>
      <c r="J27" s="308"/>
      <c r="K27" s="308"/>
      <c r="L27" s="308"/>
      <c r="M27" s="308"/>
      <c r="N27" s="308"/>
      <c r="O27" s="309"/>
      <c r="P27" s="288" t="str">
        <f>IF(OR(F27&gt;F28,F27=0),"□","■")</f>
        <v>□</v>
      </c>
      <c r="Q27" s="289"/>
      <c r="R27" s="226" t="s">
        <v>247</v>
      </c>
      <c r="S27" s="226"/>
      <c r="T27" s="291"/>
      <c r="U27" s="311">
        <f>MIN(X7,MIN(添付4!C4,添付4!E8))</f>
        <v>0</v>
      </c>
      <c r="V27" s="311"/>
      <c r="W27" s="292" t="s">
        <v>354</v>
      </c>
      <c r="X27" s="293"/>
      <c r="Y27" s="293"/>
      <c r="Z27" s="293"/>
      <c r="AA27" s="150"/>
      <c r="AB27" s="4" t="s">
        <v>68</v>
      </c>
      <c r="AC27" s="4" t="s">
        <v>145</v>
      </c>
    </row>
    <row r="28" spans="1:29" ht="19.95" customHeight="1" x14ac:dyDescent="0.45">
      <c r="A28" s="196"/>
      <c r="B28" s="196"/>
      <c r="C28" s="196"/>
      <c r="D28" s="196"/>
      <c r="E28" s="196"/>
      <c r="F28" s="307">
        <f>ROUNDDOWN(U15/2,-3)</f>
        <v>0</v>
      </c>
      <c r="G28" s="308"/>
      <c r="H28" s="308"/>
      <c r="I28" s="308"/>
      <c r="J28" s="308"/>
      <c r="K28" s="308"/>
      <c r="L28" s="308"/>
      <c r="M28" s="308"/>
      <c r="N28" s="308"/>
      <c r="O28" s="309"/>
      <c r="P28" s="288" t="str">
        <f>IF(OR(F28&gt;F27,F28=0),"□","■")</f>
        <v>□</v>
      </c>
      <c r="Q28" s="289"/>
      <c r="R28" s="196" t="s">
        <v>57</v>
      </c>
      <c r="S28" s="196"/>
      <c r="T28" s="196"/>
      <c r="U28" s="196"/>
      <c r="V28" s="196"/>
      <c r="W28" s="196"/>
      <c r="X28" s="196"/>
      <c r="Y28" s="196"/>
      <c r="Z28" s="196"/>
      <c r="AB28" s="139" t="s">
        <v>68</v>
      </c>
      <c r="AC28" s="4" t="s">
        <v>145</v>
      </c>
    </row>
    <row r="29" spans="1:29" ht="19.95" customHeight="1" x14ac:dyDescent="0.45">
      <c r="A29" s="228" t="s">
        <v>53</v>
      </c>
      <c r="B29" s="228"/>
      <c r="C29" s="228"/>
      <c r="D29" s="228"/>
      <c r="E29" s="228"/>
      <c r="F29" s="281">
        <f>IF(F25&lt;F26,F25,F26)+IF(F27&lt;F28,F27,F28)</f>
        <v>0</v>
      </c>
      <c r="G29" s="281"/>
      <c r="H29" s="281"/>
      <c r="I29" s="281"/>
      <c r="J29" s="281"/>
      <c r="K29" s="281"/>
      <c r="L29" s="281"/>
      <c r="M29" s="281"/>
      <c r="N29" s="281"/>
      <c r="O29" s="281"/>
      <c r="P29" s="287"/>
      <c r="Q29" s="287"/>
      <c r="R29" s="287"/>
      <c r="S29" s="287"/>
      <c r="T29" s="287"/>
      <c r="U29" s="287"/>
      <c r="V29" s="287"/>
      <c r="W29" s="287"/>
      <c r="X29" s="287"/>
      <c r="Y29" s="287"/>
      <c r="Z29" s="287"/>
      <c r="AB29" s="139" t="s">
        <v>68</v>
      </c>
      <c r="AC29" s="4" t="s">
        <v>145</v>
      </c>
    </row>
    <row r="30" spans="1:29" ht="27" customHeight="1" x14ac:dyDescent="0.45">
      <c r="A30" s="295" t="s">
        <v>58</v>
      </c>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row>
    <row r="31" spans="1:29" ht="9" customHeight="1" x14ac:dyDescent="0.45">
      <c r="A31" s="3"/>
    </row>
    <row r="32" spans="1:29" ht="18.600000000000001" customHeight="1" x14ac:dyDescent="0.45">
      <c r="A32" s="295" t="s">
        <v>355</v>
      </c>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row>
    <row r="33" spans="1:29" ht="21" customHeight="1" x14ac:dyDescent="0.45">
      <c r="A33" s="196" t="s">
        <v>59</v>
      </c>
      <c r="B33" s="196"/>
      <c r="C33" s="196"/>
      <c r="D33" s="196"/>
      <c r="E33" s="196"/>
      <c r="F33" s="196"/>
      <c r="G33" s="196"/>
      <c r="H33" s="196"/>
      <c r="I33" s="196"/>
      <c r="J33" s="306">
        <f>添付3!C25</f>
        <v>0</v>
      </c>
      <c r="K33" s="306"/>
      <c r="L33" s="306"/>
      <c r="M33" s="306"/>
      <c r="N33" s="306"/>
      <c r="O33" s="306"/>
      <c r="P33" s="306"/>
      <c r="Q33" s="306"/>
      <c r="R33" s="306"/>
      <c r="S33" s="306"/>
      <c r="T33" s="306"/>
      <c r="U33" s="306"/>
      <c r="V33" s="306"/>
      <c r="W33" s="306"/>
      <c r="X33" s="306"/>
      <c r="Y33" s="306"/>
      <c r="Z33" s="306"/>
      <c r="AB33" s="4" t="s">
        <v>68</v>
      </c>
      <c r="AC33" s="4" t="s">
        <v>252</v>
      </c>
    </row>
    <row r="34" spans="1:29" ht="21" customHeight="1" x14ac:dyDescent="0.45">
      <c r="A34" s="220" t="s">
        <v>60</v>
      </c>
      <c r="B34" s="299"/>
      <c r="C34" s="299"/>
      <c r="D34" s="299"/>
      <c r="E34" s="299"/>
      <c r="F34" s="299"/>
      <c r="G34" s="299"/>
      <c r="H34" s="299"/>
      <c r="I34" s="290"/>
      <c r="J34" s="306">
        <f>添付3!C8</f>
        <v>0</v>
      </c>
      <c r="K34" s="306"/>
      <c r="L34" s="306"/>
      <c r="M34" s="306"/>
      <c r="N34" s="306"/>
      <c r="O34" s="306"/>
      <c r="P34" s="306"/>
      <c r="Q34" s="306"/>
      <c r="R34" s="306"/>
      <c r="S34" s="306"/>
      <c r="T34" s="306"/>
      <c r="U34" s="306"/>
      <c r="V34" s="306"/>
      <c r="W34" s="306"/>
      <c r="X34" s="306"/>
      <c r="Y34" s="306"/>
      <c r="Z34" s="306"/>
      <c r="AB34" s="4" t="s">
        <v>68</v>
      </c>
      <c r="AC34" s="4" t="s">
        <v>252</v>
      </c>
    </row>
    <row r="35" spans="1:29" ht="21" customHeight="1" x14ac:dyDescent="0.45">
      <c r="A35" s="220" t="s">
        <v>61</v>
      </c>
      <c r="B35" s="299"/>
      <c r="C35" s="299"/>
      <c r="D35" s="299"/>
      <c r="E35" s="299"/>
      <c r="F35" s="299"/>
      <c r="G35" s="299"/>
      <c r="H35" s="299"/>
      <c r="I35" s="290"/>
      <c r="J35" s="306">
        <f>添付3!C36</f>
        <v>0</v>
      </c>
      <c r="K35" s="306"/>
      <c r="L35" s="306"/>
      <c r="M35" s="306"/>
      <c r="N35" s="306"/>
      <c r="O35" s="306"/>
      <c r="P35" s="306"/>
      <c r="Q35" s="306"/>
      <c r="R35" s="306"/>
      <c r="S35" s="306"/>
      <c r="T35" s="306"/>
      <c r="U35" s="306"/>
      <c r="V35" s="306"/>
      <c r="W35" s="306"/>
      <c r="X35" s="306"/>
      <c r="Y35" s="306"/>
      <c r="Z35" s="306"/>
      <c r="AB35" s="4" t="s">
        <v>68</v>
      </c>
      <c r="AC35" s="4" t="s">
        <v>252</v>
      </c>
    </row>
  </sheetData>
  <mergeCells count="104">
    <mergeCell ref="A19:E20"/>
    <mergeCell ref="P15:T15"/>
    <mergeCell ref="F16:J16"/>
    <mergeCell ref="K16:O16"/>
    <mergeCell ref="A23:Z23"/>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P13:T13"/>
    <mergeCell ref="K13:O13"/>
    <mergeCell ref="F13:J13"/>
    <mergeCell ref="F14:J14"/>
    <mergeCell ref="K14:O14"/>
    <mergeCell ref="P14:T14"/>
    <mergeCell ref="F15:J15"/>
    <mergeCell ref="K15:O15"/>
    <mergeCell ref="A17:Z17"/>
    <mergeCell ref="J35:Z35"/>
    <mergeCell ref="A34:I34"/>
    <mergeCell ref="A35:I35"/>
    <mergeCell ref="F24:O24"/>
    <mergeCell ref="P24:Z24"/>
    <mergeCell ref="A32:Z32"/>
    <mergeCell ref="F25:O25"/>
    <mergeCell ref="F26:O26"/>
    <mergeCell ref="F27:O27"/>
    <mergeCell ref="F28:O28"/>
    <mergeCell ref="U25:V25"/>
    <mergeCell ref="U27:V27"/>
    <mergeCell ref="A29:E29"/>
    <mergeCell ref="A30:Z30"/>
    <mergeCell ref="F29:O29"/>
    <mergeCell ref="P29:Q29"/>
    <mergeCell ref="R28:Z28"/>
    <mergeCell ref="A27:E28"/>
    <mergeCell ref="A25:E26"/>
    <mergeCell ref="A33:I33"/>
    <mergeCell ref="J33:Z33"/>
    <mergeCell ref="J34:Z34"/>
    <mergeCell ref="A24:E24"/>
    <mergeCell ref="A11:Z11"/>
    <mergeCell ref="R29:Z29"/>
    <mergeCell ref="P25:Q25"/>
    <mergeCell ref="P26:Q26"/>
    <mergeCell ref="P27:Q27"/>
    <mergeCell ref="P28:Q28"/>
    <mergeCell ref="W25:Z25"/>
    <mergeCell ref="R25:T25"/>
    <mergeCell ref="R27:T27"/>
    <mergeCell ref="W27:Z27"/>
    <mergeCell ref="R26:Z26"/>
    <mergeCell ref="F19:G19"/>
    <mergeCell ref="F20:G20"/>
    <mergeCell ref="H19:Z19"/>
    <mergeCell ref="H20:Z20"/>
    <mergeCell ref="A21:Z21"/>
    <mergeCell ref="A13:E13"/>
    <mergeCell ref="A14:E14"/>
    <mergeCell ref="A15:E15"/>
    <mergeCell ref="A16:E16"/>
    <mergeCell ref="U13:Z13"/>
    <mergeCell ref="U14:Z14"/>
    <mergeCell ref="U15:Z15"/>
    <mergeCell ref="U16:Z16"/>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 ref="R3:Z3"/>
    <mergeCell ref="R4:S4"/>
    <mergeCell ref="M8:Q8"/>
    <mergeCell ref="R5:S5"/>
    <mergeCell ref="R6:S6"/>
  </mergeCells>
  <phoneticPr fontId="21"/>
  <conditionalFormatting sqref="F4:G6">
    <cfRule type="containsBlanks" dxfId="20" priority="13">
      <formula>LEN(TRIM(F4))=0</formula>
    </cfRule>
  </conditionalFormatting>
  <conditionalFormatting sqref="F7:G8">
    <cfRule type="containsBlanks" dxfId="19" priority="12">
      <formula>LEN(TRIM(F7))=0</formula>
    </cfRule>
  </conditionalFormatting>
  <conditionalFormatting sqref="F19:F20">
    <cfRule type="containsBlanks" dxfId="18" priority="11">
      <formula>LEN(TRIM(F19))=0</formula>
    </cfRule>
  </conditionalFormatting>
  <conditionalFormatting sqref="U27 U25">
    <cfRule type="containsBlanks" dxfId="17" priority="5">
      <formula>LEN(TRIM(U25))=0</formula>
    </cfRule>
  </conditionalFormatting>
  <conditionalFormatting sqref="H4:Q6">
    <cfRule type="containsBlanks" dxfId="16" priority="4">
      <formula>LEN(TRIM(H4))=0</formula>
    </cfRule>
  </conditionalFormatting>
  <conditionalFormatting sqref="V7 H7:Q8">
    <cfRule type="containsBlanks" dxfId="15" priority="1">
      <formula>LEN(TRIM(H7))=0</formula>
    </cfRule>
  </conditionalFormatting>
  <dataValidations count="1">
    <dataValidation type="list" allowBlank="1" showInputMessage="1" showErrorMessage="1" sqref="F19:F20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6:P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O5" sqref="O5:P5"/>
    </sheetView>
  </sheetViews>
  <sheetFormatPr defaultColWidth="3" defaultRowHeight="18" x14ac:dyDescent="0.45"/>
  <cols>
    <col min="4" max="4" width="2.19921875" customWidth="1"/>
    <col min="5" max="28" width="2.69921875" customWidth="1"/>
  </cols>
  <sheetData>
    <row r="1" spans="1:28" x14ac:dyDescent="0.45">
      <c r="A1" s="324" t="s">
        <v>254</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row>
    <row r="2" spans="1:28" ht="18" customHeight="1" x14ac:dyDescent="0.45">
      <c r="A2" s="224" t="s">
        <v>255</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row>
    <row r="3" spans="1:28" x14ac:dyDescent="0.45">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row>
    <row r="4" spans="1:28" ht="18.600000000000001" customHeight="1" x14ac:dyDescent="0.45">
      <c r="A4" s="344" t="s">
        <v>256</v>
      </c>
      <c r="B4" s="344"/>
      <c r="C4" s="344"/>
      <c r="D4" s="344"/>
      <c r="E4" s="330"/>
      <c r="F4" s="331"/>
      <c r="G4" s="331"/>
      <c r="H4" s="331"/>
      <c r="I4" s="331"/>
      <c r="J4" s="331"/>
      <c r="K4" s="331"/>
      <c r="L4" s="331"/>
      <c r="M4" s="331"/>
      <c r="N4" s="331"/>
      <c r="O4" s="327"/>
      <c r="P4" s="327"/>
      <c r="Q4" s="328" t="s">
        <v>257</v>
      </c>
      <c r="R4" s="328"/>
      <c r="S4" s="328"/>
      <c r="T4" s="328"/>
      <c r="U4" s="328"/>
      <c r="V4" s="328"/>
      <c r="W4" s="328"/>
      <c r="X4" s="328"/>
      <c r="Y4" s="328"/>
      <c r="Z4" s="328"/>
      <c r="AA4" s="328"/>
      <c r="AB4" s="329"/>
    </row>
    <row r="5" spans="1:28" x14ac:dyDescent="0.45">
      <c r="A5" s="344"/>
      <c r="B5" s="344"/>
      <c r="C5" s="344"/>
      <c r="D5" s="344"/>
      <c r="E5" s="340" t="s">
        <v>147</v>
      </c>
      <c r="F5" s="340"/>
      <c r="G5" s="340" t="s">
        <v>258</v>
      </c>
      <c r="H5" s="340"/>
      <c r="I5" s="340" t="s">
        <v>259</v>
      </c>
      <c r="J5" s="340"/>
      <c r="K5" s="340" t="s">
        <v>260</v>
      </c>
      <c r="L5" s="340"/>
      <c r="M5" s="340" t="s">
        <v>261</v>
      </c>
      <c r="N5" s="340"/>
      <c r="O5" s="340" t="s">
        <v>262</v>
      </c>
      <c r="P5" s="340"/>
      <c r="Q5" s="340" t="s">
        <v>263</v>
      </c>
      <c r="R5" s="340"/>
      <c r="S5" s="340" t="s">
        <v>264</v>
      </c>
      <c r="T5" s="340"/>
      <c r="U5" s="340" t="s">
        <v>265</v>
      </c>
      <c r="V5" s="340"/>
      <c r="W5" s="340" t="s">
        <v>266</v>
      </c>
      <c r="X5" s="340"/>
      <c r="Y5" s="340" t="s">
        <v>267</v>
      </c>
      <c r="Z5" s="340"/>
      <c r="AA5" s="340" t="s">
        <v>268</v>
      </c>
      <c r="AB5" s="340"/>
    </row>
    <row r="6" spans="1:28" ht="30" customHeight="1" x14ac:dyDescent="0.45">
      <c r="A6" s="345"/>
      <c r="B6" s="346"/>
      <c r="C6" s="346"/>
      <c r="D6" s="347"/>
      <c r="E6" s="341"/>
      <c r="F6" s="341"/>
      <c r="G6" s="342"/>
      <c r="H6" s="343"/>
      <c r="I6" s="342"/>
      <c r="J6" s="343"/>
      <c r="K6" s="342"/>
      <c r="L6" s="343"/>
      <c r="M6" s="342"/>
      <c r="N6" s="343"/>
      <c r="O6" s="342"/>
      <c r="P6" s="343"/>
      <c r="Q6" s="342"/>
      <c r="R6" s="343"/>
      <c r="S6" s="342"/>
      <c r="T6" s="343"/>
      <c r="U6" s="342"/>
      <c r="V6" s="343"/>
      <c r="W6" s="342"/>
      <c r="X6" s="343"/>
      <c r="Y6" s="342"/>
      <c r="Z6" s="343"/>
      <c r="AA6" s="342"/>
      <c r="AB6" s="343"/>
    </row>
    <row r="7" spans="1:28" ht="30" customHeight="1" x14ac:dyDescent="0.45">
      <c r="A7" s="334"/>
      <c r="B7" s="335"/>
      <c r="C7" s="335"/>
      <c r="D7" s="336"/>
      <c r="E7" s="337"/>
      <c r="F7" s="337"/>
      <c r="G7" s="332"/>
      <c r="H7" s="333"/>
      <c r="I7" s="332"/>
      <c r="J7" s="333"/>
      <c r="K7" s="332"/>
      <c r="L7" s="333"/>
      <c r="M7" s="332"/>
      <c r="N7" s="333"/>
      <c r="O7" s="332"/>
      <c r="P7" s="333"/>
      <c r="Q7" s="332"/>
      <c r="R7" s="333"/>
      <c r="S7" s="332"/>
      <c r="T7" s="333"/>
      <c r="U7" s="332"/>
      <c r="V7" s="333"/>
      <c r="W7" s="332"/>
      <c r="X7" s="333"/>
      <c r="Y7" s="332"/>
      <c r="Z7" s="333"/>
      <c r="AA7" s="332"/>
      <c r="AB7" s="333"/>
    </row>
    <row r="8" spans="1:28" ht="30" customHeight="1" x14ac:dyDescent="0.45">
      <c r="A8" s="334"/>
      <c r="B8" s="335"/>
      <c r="C8" s="335"/>
      <c r="D8" s="336"/>
      <c r="E8" s="337"/>
      <c r="F8" s="337"/>
      <c r="G8" s="332"/>
      <c r="H8" s="333"/>
      <c r="I8" s="332"/>
      <c r="J8" s="333"/>
      <c r="K8" s="332"/>
      <c r="L8" s="333"/>
      <c r="M8" s="332"/>
      <c r="N8" s="333"/>
      <c r="O8" s="332"/>
      <c r="P8" s="333"/>
      <c r="Q8" s="332"/>
      <c r="R8" s="333"/>
      <c r="S8" s="332"/>
      <c r="T8" s="333"/>
      <c r="U8" s="332"/>
      <c r="V8" s="333"/>
      <c r="W8" s="332"/>
      <c r="X8" s="333"/>
      <c r="Y8" s="332"/>
      <c r="Z8" s="333"/>
      <c r="AA8" s="332"/>
      <c r="AB8" s="333"/>
    </row>
    <row r="9" spans="1:28" ht="30" customHeight="1" x14ac:dyDescent="0.45">
      <c r="A9" s="334"/>
      <c r="B9" s="335"/>
      <c r="C9" s="335"/>
      <c r="D9" s="336"/>
      <c r="E9" s="337"/>
      <c r="F9" s="337"/>
      <c r="G9" s="332"/>
      <c r="H9" s="333"/>
      <c r="I9" s="332"/>
      <c r="J9" s="333"/>
      <c r="K9" s="332"/>
      <c r="L9" s="333"/>
      <c r="M9" s="332"/>
      <c r="N9" s="333"/>
      <c r="O9" s="332"/>
      <c r="P9" s="333"/>
      <c r="Q9" s="332"/>
      <c r="R9" s="333"/>
      <c r="S9" s="332"/>
      <c r="T9" s="333"/>
      <c r="U9" s="332"/>
      <c r="V9" s="333"/>
      <c r="W9" s="332"/>
      <c r="X9" s="333"/>
      <c r="Y9" s="332"/>
      <c r="Z9" s="333"/>
      <c r="AA9" s="332"/>
      <c r="AB9" s="333"/>
    </row>
    <row r="10" spans="1:28" ht="30" customHeight="1" x14ac:dyDescent="0.45">
      <c r="A10" s="334"/>
      <c r="B10" s="335"/>
      <c r="C10" s="335"/>
      <c r="D10" s="336"/>
      <c r="E10" s="337"/>
      <c r="F10" s="337"/>
      <c r="G10" s="332"/>
      <c r="H10" s="333"/>
      <c r="I10" s="332"/>
      <c r="J10" s="333"/>
      <c r="K10" s="332"/>
      <c r="L10" s="333"/>
      <c r="M10" s="332"/>
      <c r="N10" s="333"/>
      <c r="O10" s="332"/>
      <c r="P10" s="333"/>
      <c r="Q10" s="332"/>
      <c r="R10" s="333"/>
      <c r="S10" s="332"/>
      <c r="T10" s="333"/>
      <c r="U10" s="332"/>
      <c r="V10" s="333"/>
      <c r="W10" s="332"/>
      <c r="X10" s="333"/>
      <c r="Y10" s="332"/>
      <c r="Z10" s="333"/>
      <c r="AA10" s="332"/>
      <c r="AB10" s="333"/>
    </row>
    <row r="11" spans="1:28" ht="30" customHeight="1" x14ac:dyDescent="0.45">
      <c r="A11" s="334"/>
      <c r="B11" s="335"/>
      <c r="C11" s="335"/>
      <c r="D11" s="336"/>
      <c r="E11" s="337"/>
      <c r="F11" s="337"/>
      <c r="G11" s="332"/>
      <c r="H11" s="333"/>
      <c r="I11" s="332"/>
      <c r="J11" s="333"/>
      <c r="K11" s="332"/>
      <c r="L11" s="333"/>
      <c r="M11" s="332"/>
      <c r="N11" s="333"/>
      <c r="O11" s="332"/>
      <c r="P11" s="333"/>
      <c r="Q11" s="332"/>
      <c r="R11" s="333"/>
      <c r="S11" s="332"/>
      <c r="T11" s="333"/>
      <c r="U11" s="332"/>
      <c r="V11" s="333"/>
      <c r="W11" s="332"/>
      <c r="X11" s="333"/>
      <c r="Y11" s="332"/>
      <c r="Z11" s="333"/>
      <c r="AA11" s="332"/>
      <c r="AB11" s="333"/>
    </row>
    <row r="12" spans="1:28" ht="30" customHeight="1" x14ac:dyDescent="0.45">
      <c r="A12" s="334"/>
      <c r="B12" s="335"/>
      <c r="C12" s="335"/>
      <c r="D12" s="336"/>
      <c r="E12" s="337"/>
      <c r="F12" s="337"/>
      <c r="G12" s="332"/>
      <c r="H12" s="333"/>
      <c r="I12" s="332"/>
      <c r="J12" s="333"/>
      <c r="K12" s="332"/>
      <c r="L12" s="333"/>
      <c r="M12" s="332"/>
      <c r="N12" s="333"/>
      <c r="O12" s="332"/>
      <c r="P12" s="333"/>
      <c r="Q12" s="332"/>
      <c r="R12" s="333"/>
      <c r="S12" s="332"/>
      <c r="T12" s="333"/>
      <c r="U12" s="332"/>
      <c r="V12" s="333"/>
      <c r="W12" s="332"/>
      <c r="X12" s="333"/>
      <c r="Y12" s="332"/>
      <c r="Z12" s="333"/>
      <c r="AA12" s="332"/>
      <c r="AB12" s="333"/>
    </row>
    <row r="13" spans="1:28" ht="30" customHeight="1" x14ac:dyDescent="0.45">
      <c r="A13" s="348"/>
      <c r="B13" s="349"/>
      <c r="C13" s="349"/>
      <c r="D13" s="350"/>
      <c r="E13" s="351"/>
      <c r="F13" s="351"/>
      <c r="G13" s="338"/>
      <c r="H13" s="339"/>
      <c r="I13" s="338"/>
      <c r="J13" s="339"/>
      <c r="K13" s="338"/>
      <c r="L13" s="339"/>
      <c r="M13" s="338"/>
      <c r="N13" s="339"/>
      <c r="O13" s="338"/>
      <c r="P13" s="339"/>
      <c r="Q13" s="338"/>
      <c r="R13" s="339"/>
      <c r="S13" s="338"/>
      <c r="T13" s="339"/>
      <c r="U13" s="338"/>
      <c r="V13" s="339"/>
      <c r="W13" s="338"/>
      <c r="X13" s="339"/>
      <c r="Y13" s="338"/>
      <c r="Z13" s="339"/>
      <c r="AA13" s="338"/>
      <c r="AB13" s="339"/>
    </row>
    <row r="14" spans="1:28" ht="30" customHeight="1" x14ac:dyDescent="0.45">
      <c r="A14" s="253"/>
      <c r="B14" s="253"/>
      <c r="C14" s="253"/>
      <c r="D14" s="253"/>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row>
    <row r="15" spans="1:28" ht="30" customHeight="1" x14ac:dyDescent="0.45">
      <c r="A15" s="253"/>
      <c r="B15" s="253"/>
      <c r="C15" s="253"/>
      <c r="D15" s="253"/>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row>
    <row r="16" spans="1:28" ht="30" customHeight="1" x14ac:dyDescent="0.45">
      <c r="A16" s="253"/>
      <c r="B16" s="253"/>
      <c r="C16" s="253"/>
      <c r="D16" s="253"/>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row>
    <row r="17" spans="1:28" ht="30" customHeight="1" x14ac:dyDescent="0.45">
      <c r="A17" s="253"/>
      <c r="B17" s="253"/>
      <c r="C17" s="253"/>
      <c r="D17" s="253"/>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row>
    <row r="18" spans="1:28" ht="30" customHeight="1" x14ac:dyDescent="0.45">
      <c r="A18" s="253"/>
      <c r="B18" s="253"/>
      <c r="C18" s="253"/>
      <c r="D18" s="253"/>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row>
    <row r="19" spans="1:28" ht="30" customHeight="1" x14ac:dyDescent="0.45">
      <c r="A19" s="253"/>
      <c r="B19" s="253"/>
      <c r="C19" s="253"/>
      <c r="D19" s="253"/>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row>
    <row r="20" spans="1:28" ht="30" customHeight="1" x14ac:dyDescent="0.45">
      <c r="A20" s="253"/>
      <c r="B20" s="253"/>
      <c r="C20" s="253"/>
      <c r="D20" s="253"/>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row>
    <row r="21" spans="1:28" ht="30" customHeight="1" x14ac:dyDescent="0.45">
      <c r="A21" s="253"/>
      <c r="B21" s="253"/>
      <c r="C21" s="253"/>
      <c r="D21" s="253"/>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row>
    <row r="22" spans="1:28" ht="30" customHeight="1" x14ac:dyDescent="0.45">
      <c r="A22" s="253"/>
      <c r="B22" s="253"/>
      <c r="C22" s="253"/>
      <c r="D22" s="253"/>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28" ht="30" customHeight="1" x14ac:dyDescent="0.45">
      <c r="A23" s="253"/>
      <c r="B23" s="253"/>
      <c r="C23" s="253"/>
      <c r="D23" s="253"/>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row>
    <row r="24" spans="1:28" ht="30" customHeight="1" x14ac:dyDescent="0.45">
      <c r="A24" s="253"/>
      <c r="B24" s="253"/>
      <c r="C24" s="253"/>
      <c r="D24" s="253"/>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row>
    <row r="25" spans="1:28" ht="30" customHeight="1" x14ac:dyDescent="0.45">
      <c r="A25" s="326"/>
      <c r="B25" s="326"/>
      <c r="C25" s="326"/>
      <c r="D25" s="326"/>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row>
    <row r="26" spans="1:28" x14ac:dyDescent="0.45">
      <c r="A26" s="326"/>
      <c r="B26" s="326"/>
      <c r="C26" s="326"/>
      <c r="D26" s="326"/>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row>
    <row r="27" spans="1:28" x14ac:dyDescent="0.45">
      <c r="A27" s="326"/>
      <c r="B27" s="326"/>
      <c r="C27" s="326"/>
      <c r="D27" s="326"/>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row>
    <row r="28" spans="1:28" x14ac:dyDescent="0.45">
      <c r="A28" s="326"/>
      <c r="B28" s="326"/>
      <c r="C28" s="326"/>
      <c r="D28" s="326"/>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row>
    <row r="29" spans="1:28" x14ac:dyDescent="0.45">
      <c r="A29" s="326"/>
      <c r="B29" s="326"/>
      <c r="C29" s="326"/>
      <c r="D29" s="326"/>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row>
  </sheetData>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14"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0"/>
  <sheetViews>
    <sheetView showGridLines="0" view="pageBreakPreview" topLeftCell="A16" zoomScale="60" zoomScaleNormal="100" workbookViewId="0">
      <selection activeCell="Q23" sqref="Q23"/>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52" t="s">
        <v>66</v>
      </c>
      <c r="B1" s="353"/>
      <c r="C1" s="11" t="s">
        <v>67</v>
      </c>
      <c r="D1" s="12"/>
      <c r="E1" s="12"/>
      <c r="F1" s="12"/>
      <c r="G1" s="13"/>
      <c r="I1" s="15" t="s">
        <v>68</v>
      </c>
      <c r="J1" s="14" t="s">
        <v>69</v>
      </c>
    </row>
    <row r="2" spans="1:10" ht="18.600000000000001" customHeight="1" thickBot="1" x14ac:dyDescent="0.5"/>
    <row r="3" spans="1:10" ht="27" customHeight="1" thickBot="1" x14ac:dyDescent="0.5">
      <c r="B3" s="354" t="s">
        <v>70</v>
      </c>
      <c r="C3" s="355"/>
      <c r="D3" s="356" t="str">
        <f>IF(様式1!O7&lt;&gt;"",様式1!O7,"―")</f>
        <v>―</v>
      </c>
      <c r="E3" s="357"/>
      <c r="F3" s="357"/>
      <c r="G3" s="358"/>
      <c r="I3" s="26" t="s">
        <v>68</v>
      </c>
      <c r="J3" s="27" t="s">
        <v>145</v>
      </c>
    </row>
    <row r="4" spans="1:10" ht="27" customHeight="1" thickBot="1" x14ac:dyDescent="0.5">
      <c r="B4" s="354" t="s">
        <v>71</v>
      </c>
      <c r="C4" s="355"/>
      <c r="D4" s="356" t="str">
        <f>IF(様式1!O11&lt;&gt;"",様式1!O11,"―")</f>
        <v>―</v>
      </c>
      <c r="E4" s="357"/>
      <c r="F4" s="357"/>
      <c r="G4" s="358"/>
      <c r="I4" s="15" t="s">
        <v>68</v>
      </c>
      <c r="J4" s="14" t="s">
        <v>72</v>
      </c>
    </row>
    <row r="5" spans="1:10" ht="18.600000000000001" customHeight="1" x14ac:dyDescent="0.45"/>
    <row r="6" spans="1:10" ht="18.600000000000001" customHeight="1" x14ac:dyDescent="0.45">
      <c r="B6" s="18" t="s">
        <v>73</v>
      </c>
      <c r="C6" s="19" t="s">
        <v>226</v>
      </c>
      <c r="D6" s="18" t="s">
        <v>74</v>
      </c>
      <c r="E6" s="18" t="s">
        <v>75</v>
      </c>
      <c r="F6" s="18" t="s">
        <v>76</v>
      </c>
      <c r="G6" s="19" t="s">
        <v>77</v>
      </c>
    </row>
    <row r="7" spans="1:10" ht="24.6" customHeight="1" x14ac:dyDescent="0.45">
      <c r="B7" s="18" t="s">
        <v>20</v>
      </c>
      <c r="C7" s="19" t="s">
        <v>225</v>
      </c>
      <c r="D7" s="21" t="s">
        <v>227</v>
      </c>
      <c r="E7" s="23" t="s">
        <v>124</v>
      </c>
      <c r="F7" s="22"/>
      <c r="G7" s="86"/>
    </row>
    <row r="8" spans="1:10" ht="24.6" customHeight="1" x14ac:dyDescent="0.45">
      <c r="B8" s="18" t="s">
        <v>20</v>
      </c>
      <c r="C8" s="19" t="s">
        <v>228</v>
      </c>
      <c r="D8" s="21" t="s">
        <v>230</v>
      </c>
      <c r="E8" s="23" t="s">
        <v>124</v>
      </c>
      <c r="F8" s="22"/>
      <c r="G8" s="86"/>
    </row>
    <row r="9" spans="1:10" ht="24.6" customHeight="1" x14ac:dyDescent="0.45">
      <c r="B9" s="18" t="s">
        <v>20</v>
      </c>
      <c r="C9" s="19" t="s">
        <v>229</v>
      </c>
      <c r="D9" s="21" t="s">
        <v>231</v>
      </c>
      <c r="E9" s="23" t="s">
        <v>124</v>
      </c>
      <c r="F9" s="22"/>
      <c r="G9" s="86"/>
    </row>
    <row r="10" spans="1:10" ht="18.600000000000001" customHeight="1" x14ac:dyDescent="0.45">
      <c r="B10" s="20" t="s">
        <v>78</v>
      </c>
      <c r="C10" s="19" t="s">
        <v>79</v>
      </c>
      <c r="D10" s="21" t="s">
        <v>80</v>
      </c>
      <c r="E10" s="21" t="s">
        <v>81</v>
      </c>
      <c r="F10" s="22"/>
      <c r="G10" s="86" t="s">
        <v>82</v>
      </c>
      <c r="I10" s="15" t="s">
        <v>68</v>
      </c>
      <c r="J10" s="14" t="s">
        <v>312</v>
      </c>
    </row>
    <row r="11" spans="1:10" ht="39.6" x14ac:dyDescent="0.45">
      <c r="B11" s="20" t="s">
        <v>83</v>
      </c>
      <c r="C11" s="19" t="s">
        <v>84</v>
      </c>
      <c r="D11" s="21" t="s">
        <v>65</v>
      </c>
      <c r="E11" s="21" t="s">
        <v>85</v>
      </c>
      <c r="F11" s="22"/>
      <c r="G11" s="86" t="s">
        <v>86</v>
      </c>
    </row>
    <row r="12" spans="1:10" ht="26.4" x14ac:dyDescent="0.45">
      <c r="B12" s="20" t="s">
        <v>87</v>
      </c>
      <c r="C12" s="19" t="s">
        <v>88</v>
      </c>
      <c r="D12" s="21" t="s">
        <v>65</v>
      </c>
      <c r="E12" s="21" t="s">
        <v>85</v>
      </c>
      <c r="F12" s="22"/>
      <c r="G12" s="86"/>
    </row>
    <row r="13" spans="1:10" ht="18.600000000000001" customHeight="1" x14ac:dyDescent="0.45">
      <c r="B13" s="20" t="s">
        <v>89</v>
      </c>
      <c r="C13" s="19" t="s">
        <v>90</v>
      </c>
      <c r="D13" s="21" t="s">
        <v>91</v>
      </c>
      <c r="E13" s="21" t="s">
        <v>81</v>
      </c>
      <c r="F13" s="22"/>
      <c r="G13" s="86"/>
    </row>
    <row r="14" spans="1:10" ht="18.600000000000001" customHeight="1" x14ac:dyDescent="0.45">
      <c r="B14" s="20" t="s">
        <v>92</v>
      </c>
      <c r="C14" s="19" t="s">
        <v>93</v>
      </c>
      <c r="D14" s="21" t="s">
        <v>65</v>
      </c>
      <c r="E14" s="21" t="s">
        <v>85</v>
      </c>
      <c r="F14" s="22"/>
      <c r="G14" s="86"/>
    </row>
    <row r="15" spans="1:10" ht="18.600000000000001" customHeight="1" x14ac:dyDescent="0.45">
      <c r="B15" s="20" t="s">
        <v>94</v>
      </c>
      <c r="C15" s="19" t="s">
        <v>95</v>
      </c>
      <c r="D15" s="21" t="s">
        <v>65</v>
      </c>
      <c r="E15" s="21" t="s">
        <v>85</v>
      </c>
      <c r="F15" s="22"/>
      <c r="G15" s="86"/>
    </row>
    <row r="16" spans="1:10" x14ac:dyDescent="0.45">
      <c r="B16" s="20" t="s">
        <v>96</v>
      </c>
      <c r="C16" s="19" t="s">
        <v>97</v>
      </c>
      <c r="D16" s="21" t="s">
        <v>98</v>
      </c>
      <c r="E16" s="23" t="s">
        <v>124</v>
      </c>
      <c r="F16" s="22"/>
      <c r="G16" s="86"/>
    </row>
    <row r="17" spans="2:7" ht="26.4" customHeight="1" x14ac:dyDescent="0.45">
      <c r="B17" s="20" t="s">
        <v>99</v>
      </c>
      <c r="C17" s="19" t="s">
        <v>100</v>
      </c>
      <c r="D17" s="21" t="s">
        <v>65</v>
      </c>
      <c r="E17" s="21" t="s">
        <v>101</v>
      </c>
      <c r="F17" s="22"/>
      <c r="G17" s="86"/>
    </row>
    <row r="18" spans="2:7" ht="26.4" x14ac:dyDescent="0.45">
      <c r="B18" s="20" t="s">
        <v>102</v>
      </c>
      <c r="C18" s="19" t="s">
        <v>103</v>
      </c>
      <c r="D18" s="21" t="s">
        <v>65</v>
      </c>
      <c r="E18" s="21" t="s">
        <v>85</v>
      </c>
      <c r="F18" s="22"/>
      <c r="G18" s="86"/>
    </row>
    <row r="19" spans="2:7" ht="24" x14ac:dyDescent="0.45">
      <c r="B19" s="18">
        <v>10</v>
      </c>
      <c r="C19" s="19" t="s">
        <v>104</v>
      </c>
      <c r="D19" s="21" t="s">
        <v>105</v>
      </c>
      <c r="E19" s="23" t="s">
        <v>124</v>
      </c>
      <c r="F19" s="22"/>
      <c r="G19" s="86" t="s">
        <v>319</v>
      </c>
    </row>
    <row r="20" spans="2:7" ht="19.2" customHeight="1" x14ac:dyDescent="0.45">
      <c r="B20" s="18">
        <v>11</v>
      </c>
      <c r="C20" s="19" t="s">
        <v>106</v>
      </c>
      <c r="D20" s="21" t="s">
        <v>107</v>
      </c>
      <c r="E20" s="154" t="s">
        <v>320</v>
      </c>
      <c r="F20" s="22"/>
      <c r="G20" s="86"/>
    </row>
    <row r="21" spans="2:7" x14ac:dyDescent="0.45">
      <c r="B21" s="18">
        <v>12</v>
      </c>
      <c r="C21" s="19" t="s">
        <v>108</v>
      </c>
      <c r="D21" s="21" t="s">
        <v>109</v>
      </c>
      <c r="E21" s="21" t="s">
        <v>81</v>
      </c>
      <c r="F21" s="22"/>
      <c r="G21" s="86"/>
    </row>
    <row r="22" spans="2:7" ht="18.600000000000001" customHeight="1" x14ac:dyDescent="0.45">
      <c r="B22" s="18">
        <v>13</v>
      </c>
      <c r="C22" s="19" t="s">
        <v>110</v>
      </c>
      <c r="D22" s="21" t="s">
        <v>65</v>
      </c>
      <c r="E22" s="21" t="s">
        <v>85</v>
      </c>
      <c r="F22" s="22"/>
      <c r="G22" s="86"/>
    </row>
    <row r="23" spans="2:7" ht="26.4" x14ac:dyDescent="0.45">
      <c r="B23" s="18">
        <v>14</v>
      </c>
      <c r="C23" s="19" t="s">
        <v>111</v>
      </c>
      <c r="D23" s="21"/>
      <c r="E23" s="21" t="s">
        <v>85</v>
      </c>
      <c r="F23" s="22"/>
      <c r="G23" s="86" t="s">
        <v>112</v>
      </c>
    </row>
    <row r="24" spans="2:7" ht="26.4" x14ac:dyDescent="0.45">
      <c r="B24" s="18">
        <v>15</v>
      </c>
      <c r="C24" s="19" t="s">
        <v>113</v>
      </c>
      <c r="D24" s="21" t="s">
        <v>65</v>
      </c>
      <c r="E24" s="21" t="s">
        <v>85</v>
      </c>
      <c r="F24" s="22"/>
      <c r="G24" s="86" t="s">
        <v>114</v>
      </c>
    </row>
    <row r="25" spans="2:7" ht="24" x14ac:dyDescent="0.45">
      <c r="B25" s="18">
        <v>16</v>
      </c>
      <c r="C25" s="19" t="s">
        <v>115</v>
      </c>
      <c r="D25" s="21" t="s">
        <v>116</v>
      </c>
      <c r="E25" s="21" t="s">
        <v>85</v>
      </c>
      <c r="F25" s="22"/>
      <c r="G25" s="86" t="s">
        <v>117</v>
      </c>
    </row>
    <row r="26" spans="2:7" ht="36" x14ac:dyDescent="0.45">
      <c r="B26" s="18">
        <v>17</v>
      </c>
      <c r="C26" s="19" t="s">
        <v>118</v>
      </c>
      <c r="D26" s="21" t="s">
        <v>119</v>
      </c>
      <c r="E26" s="21" t="s">
        <v>85</v>
      </c>
      <c r="F26" s="22"/>
      <c r="G26" s="86" t="s">
        <v>120</v>
      </c>
    </row>
    <row r="27" spans="2:7" ht="24" x14ac:dyDescent="0.45">
      <c r="B27" s="18">
        <v>18</v>
      </c>
      <c r="C27" s="19" t="s">
        <v>362</v>
      </c>
      <c r="D27" s="21"/>
      <c r="E27" s="21"/>
      <c r="F27" s="22"/>
      <c r="G27" s="86" t="s">
        <v>363</v>
      </c>
    </row>
    <row r="28" spans="2:7" ht="26.4" customHeight="1" x14ac:dyDescent="0.45">
      <c r="B28" s="18">
        <v>19</v>
      </c>
      <c r="C28" s="19" t="s">
        <v>121</v>
      </c>
      <c r="D28" s="21" t="s">
        <v>107</v>
      </c>
      <c r="E28" s="21" t="s">
        <v>107</v>
      </c>
      <c r="F28" s="22"/>
      <c r="G28" s="86" t="s">
        <v>122</v>
      </c>
    </row>
    <row r="29" spans="2:7" ht="17.399999999999999" customHeight="1" x14ac:dyDescent="0.45">
      <c r="B29" s="24" t="s">
        <v>123</v>
      </c>
      <c r="D29" s="15"/>
      <c r="E29" s="15"/>
      <c r="F29" s="15"/>
      <c r="G29" s="16"/>
    </row>
    <row r="30" spans="2:7" ht="18" customHeight="1" x14ac:dyDescent="0.45"/>
  </sheetData>
  <mergeCells count="5">
    <mergeCell ref="A1:B1"/>
    <mergeCell ref="B3:C3"/>
    <mergeCell ref="D3:G3"/>
    <mergeCell ref="B4:C4"/>
    <mergeCell ref="D4:G4"/>
  </mergeCells>
  <phoneticPr fontId="21"/>
  <dataValidations count="1">
    <dataValidation type="list" allowBlank="1" showInputMessage="1" showErrorMessage="1" sqref="F7:F28">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D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sqref="A1:B1"/>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52" t="s">
        <v>125</v>
      </c>
      <c r="B1" s="353"/>
      <c r="C1" s="372" t="s">
        <v>126</v>
      </c>
      <c r="D1" s="373"/>
      <c r="E1" s="373"/>
      <c r="F1" s="373"/>
      <c r="G1" s="373"/>
      <c r="H1" s="373"/>
      <c r="I1" s="373"/>
      <c r="J1" s="373"/>
      <c r="K1" s="373"/>
      <c r="L1" s="374"/>
      <c r="N1" s="15" t="s">
        <v>68</v>
      </c>
      <c r="O1" s="14" t="s">
        <v>127</v>
      </c>
    </row>
    <row r="2" spans="1:19" ht="6" customHeight="1" thickBot="1" x14ac:dyDescent="0.5"/>
    <row r="3" spans="1:19" ht="21" customHeight="1" thickBot="1" x14ac:dyDescent="0.5">
      <c r="B3" s="120" t="s">
        <v>224</v>
      </c>
      <c r="C3" s="14"/>
      <c r="D3" s="14"/>
      <c r="E3" s="14"/>
      <c r="F3" s="14" t="s">
        <v>293</v>
      </c>
      <c r="G3" s="141">
        <f>MIN(ROUNDDOWN(SUM(K6:K7),0),ROUNDDOWN(SUM(K9:K11),0))</f>
        <v>0</v>
      </c>
      <c r="H3" s="14" t="s">
        <v>291</v>
      </c>
      <c r="L3" s="14"/>
      <c r="N3" s="15" t="s">
        <v>304</v>
      </c>
      <c r="O3" s="14" t="s">
        <v>303</v>
      </c>
    </row>
    <row r="4" spans="1:19" ht="6" customHeight="1" x14ac:dyDescent="0.45">
      <c r="C4" s="14"/>
      <c r="D4" s="14"/>
      <c r="E4" s="14"/>
      <c r="G4" s="119"/>
      <c r="L4" s="14"/>
    </row>
    <row r="5" spans="1:19" ht="18" customHeight="1" thickBot="1" x14ac:dyDescent="0.5">
      <c r="B5" s="104" t="s">
        <v>73</v>
      </c>
      <c r="C5" s="378" t="s">
        <v>128</v>
      </c>
      <c r="D5" s="379"/>
      <c r="E5" s="380"/>
      <c r="F5" s="104" t="s">
        <v>129</v>
      </c>
      <c r="G5" s="104" t="s">
        <v>130</v>
      </c>
      <c r="H5" s="376" t="s">
        <v>131</v>
      </c>
      <c r="I5" s="377"/>
      <c r="J5" s="105" t="s">
        <v>132</v>
      </c>
      <c r="K5" s="105" t="s">
        <v>64</v>
      </c>
      <c r="L5" s="105" t="s">
        <v>133</v>
      </c>
      <c r="N5" s="15" t="s">
        <v>68</v>
      </c>
      <c r="O5" s="14" t="s">
        <v>313</v>
      </c>
    </row>
    <row r="6" spans="1:19" ht="16.2" customHeight="1" x14ac:dyDescent="0.45">
      <c r="B6" s="116"/>
      <c r="C6" s="360" t="s">
        <v>280</v>
      </c>
      <c r="D6" s="361"/>
      <c r="E6" s="362"/>
      <c r="F6" s="108"/>
      <c r="G6" s="108"/>
      <c r="H6" s="127"/>
      <c r="I6" s="130" t="s">
        <v>289</v>
      </c>
      <c r="J6" s="122"/>
      <c r="K6" s="184">
        <f>H6*J6/1000</f>
        <v>0</v>
      </c>
      <c r="L6" s="109"/>
      <c r="O6" s="14" t="s">
        <v>134</v>
      </c>
    </row>
    <row r="7" spans="1:19" ht="16.2" customHeight="1" x14ac:dyDescent="0.45">
      <c r="B7" s="117"/>
      <c r="C7" s="363"/>
      <c r="D7" s="364"/>
      <c r="E7" s="365"/>
      <c r="F7" s="85"/>
      <c r="G7" s="85"/>
      <c r="H7" s="126"/>
      <c r="I7" s="131" t="s">
        <v>287</v>
      </c>
      <c r="J7" s="123"/>
      <c r="K7" s="185">
        <f>H7*J7/1000</f>
        <v>0</v>
      </c>
      <c r="L7" s="115"/>
    </row>
    <row r="8" spans="1:19" ht="16.2" customHeight="1" thickBot="1" x14ac:dyDescent="0.5">
      <c r="B8" s="114"/>
      <c r="C8" s="142" t="s">
        <v>305</v>
      </c>
      <c r="D8" s="143">
        <f>ROUNDDOWN(SUM(K6:K8),0)</f>
        <v>0</v>
      </c>
      <c r="E8" s="144" t="s">
        <v>290</v>
      </c>
      <c r="F8" s="112"/>
      <c r="G8" s="112"/>
      <c r="H8" s="128"/>
      <c r="I8" s="132" t="s">
        <v>287</v>
      </c>
      <c r="J8" s="124"/>
      <c r="K8" s="186">
        <f>H8*J8/1000</f>
        <v>0</v>
      </c>
      <c r="L8" s="113"/>
    </row>
    <row r="9" spans="1:19" ht="16.2" customHeight="1" x14ac:dyDescent="0.45">
      <c r="B9" s="116"/>
      <c r="C9" s="360" t="s">
        <v>281</v>
      </c>
      <c r="D9" s="361"/>
      <c r="E9" s="362"/>
      <c r="F9" s="108"/>
      <c r="G9" s="108"/>
      <c r="H9" s="181"/>
      <c r="I9" s="130" t="s">
        <v>63</v>
      </c>
      <c r="J9" s="122"/>
      <c r="K9" s="184">
        <f>H9*J9</f>
        <v>0</v>
      </c>
      <c r="L9" s="109"/>
    </row>
    <row r="10" spans="1:19" ht="16.2" customHeight="1" x14ac:dyDescent="0.45">
      <c r="B10" s="117"/>
      <c r="C10" s="363"/>
      <c r="D10" s="364"/>
      <c r="E10" s="365"/>
      <c r="F10" s="85"/>
      <c r="G10" s="85"/>
      <c r="H10" s="182"/>
      <c r="I10" s="131" t="s">
        <v>291</v>
      </c>
      <c r="J10" s="123"/>
      <c r="K10" s="185">
        <f>H10*J10</f>
        <v>0</v>
      </c>
      <c r="L10" s="115"/>
    </row>
    <row r="11" spans="1:19" ht="16.2" customHeight="1" thickBot="1" x14ac:dyDescent="0.5">
      <c r="B11" s="114"/>
      <c r="C11" s="142" t="s">
        <v>305</v>
      </c>
      <c r="D11" s="145">
        <f>ROUNDDOWN(SUM(K9:K11),0)</f>
        <v>0</v>
      </c>
      <c r="E11" s="144" t="s">
        <v>290</v>
      </c>
      <c r="F11" s="112"/>
      <c r="G11" s="112"/>
      <c r="H11" s="183"/>
      <c r="I11" s="132" t="s">
        <v>291</v>
      </c>
      <c r="J11" s="124"/>
      <c r="K11" s="186">
        <f>H11*J11</f>
        <v>0</v>
      </c>
      <c r="L11" s="113"/>
      <c r="Q11" s="100"/>
      <c r="R11" s="29"/>
      <c r="S11" s="101"/>
    </row>
    <row r="12" spans="1:19" ht="16.2" customHeight="1" x14ac:dyDescent="0.45">
      <c r="B12" s="106"/>
      <c r="C12" s="366"/>
      <c r="D12" s="367"/>
      <c r="E12" s="368"/>
      <c r="F12" s="106"/>
      <c r="G12" s="106"/>
      <c r="H12" s="129"/>
      <c r="I12" s="106"/>
      <c r="J12" s="125"/>
      <c r="K12" s="107" t="s">
        <v>292</v>
      </c>
      <c r="L12" s="106"/>
      <c r="Q12" s="100"/>
      <c r="R12" s="29"/>
      <c r="S12" s="137"/>
    </row>
    <row r="13" spans="1:19" ht="16.2" customHeight="1" x14ac:dyDescent="0.45">
      <c r="B13" s="85"/>
      <c r="C13" s="369"/>
      <c r="D13" s="370"/>
      <c r="E13" s="371"/>
      <c r="F13" s="85"/>
      <c r="G13" s="85"/>
      <c r="H13" s="126"/>
      <c r="I13" s="85"/>
      <c r="J13" s="123"/>
      <c r="K13" s="103" t="s">
        <v>292</v>
      </c>
      <c r="L13" s="85"/>
      <c r="Q13" s="100"/>
      <c r="R13" s="29"/>
      <c r="S13" s="101"/>
    </row>
    <row r="14" spans="1:19" ht="16.2" customHeight="1" x14ac:dyDescent="0.45">
      <c r="B14" s="85"/>
      <c r="C14" s="369"/>
      <c r="D14" s="370"/>
      <c r="E14" s="371"/>
      <c r="F14" s="85"/>
      <c r="G14" s="85"/>
      <c r="H14" s="126"/>
      <c r="I14" s="85"/>
      <c r="J14" s="123"/>
      <c r="K14" s="103" t="s">
        <v>292</v>
      </c>
      <c r="L14" s="85"/>
    </row>
    <row r="15" spans="1:19" ht="16.2" customHeight="1" x14ac:dyDescent="0.45">
      <c r="B15" s="85"/>
      <c r="C15" s="369"/>
      <c r="D15" s="370"/>
      <c r="E15" s="371"/>
      <c r="F15" s="85"/>
      <c r="G15" s="85"/>
      <c r="H15" s="126"/>
      <c r="I15" s="85"/>
      <c r="J15" s="123"/>
      <c r="K15" s="103" t="s">
        <v>292</v>
      </c>
      <c r="L15" s="85"/>
    </row>
    <row r="16" spans="1:19" ht="16.2" customHeight="1" x14ac:dyDescent="0.45">
      <c r="B16" s="85"/>
      <c r="C16" s="369"/>
      <c r="D16" s="370"/>
      <c r="E16" s="371"/>
      <c r="F16" s="85"/>
      <c r="G16" s="85"/>
      <c r="H16" s="126"/>
      <c r="I16" s="85"/>
      <c r="J16" s="123"/>
      <c r="K16" s="103" t="s">
        <v>292</v>
      </c>
      <c r="L16" s="85"/>
    </row>
    <row r="17" spans="2:15" ht="16.2" customHeight="1" x14ac:dyDescent="0.45">
      <c r="B17" s="85"/>
      <c r="C17" s="369"/>
      <c r="D17" s="370"/>
      <c r="E17" s="371"/>
      <c r="F17" s="85"/>
      <c r="G17" s="85"/>
      <c r="H17" s="126"/>
      <c r="I17" s="85"/>
      <c r="J17" s="123"/>
      <c r="K17" s="103" t="s">
        <v>292</v>
      </c>
      <c r="L17" s="85"/>
    </row>
    <row r="18" spans="2:15" ht="16.2" customHeight="1" x14ac:dyDescent="0.45">
      <c r="B18" s="85"/>
      <c r="C18" s="369"/>
      <c r="D18" s="370"/>
      <c r="E18" s="371"/>
      <c r="F18" s="85"/>
      <c r="G18" s="85"/>
      <c r="H18" s="126"/>
      <c r="I18" s="85"/>
      <c r="J18" s="123"/>
      <c r="K18" s="103" t="s">
        <v>292</v>
      </c>
      <c r="L18" s="85"/>
    </row>
    <row r="19" spans="2:15" ht="16.2" customHeight="1" x14ac:dyDescent="0.45">
      <c r="B19" s="85"/>
      <c r="C19" s="369"/>
      <c r="D19" s="370"/>
      <c r="E19" s="371"/>
      <c r="F19" s="85"/>
      <c r="G19" s="85"/>
      <c r="H19" s="126"/>
      <c r="I19" s="85"/>
      <c r="J19" s="123"/>
      <c r="K19" s="103" t="s">
        <v>292</v>
      </c>
      <c r="L19" s="85"/>
    </row>
    <row r="20" spans="2:15" ht="6" customHeight="1" thickBot="1" x14ac:dyDescent="0.5">
      <c r="C20" s="14"/>
      <c r="D20" s="14"/>
      <c r="E20" s="14"/>
      <c r="L20" s="14"/>
    </row>
    <row r="21" spans="2:15" ht="21" customHeight="1" thickBot="1" x14ac:dyDescent="0.5">
      <c r="B21" s="120" t="s">
        <v>296</v>
      </c>
      <c r="C21" s="14"/>
      <c r="D21" s="14"/>
      <c r="E21" s="14"/>
      <c r="F21" s="14" t="s">
        <v>297</v>
      </c>
      <c r="G21" s="146">
        <f>ROUNDDOWN(SUM(K24:K25),1)</f>
        <v>0</v>
      </c>
      <c r="H21" s="14" t="s">
        <v>314</v>
      </c>
      <c r="K21" s="153">
        <f>ROUNDDOWN(G3*8*IF(G3&lt;50,0.167,IF(G3&lt;250,0.156,IF(G3&lt;1000,0.156,IF(G3&lt;2000,0.156,0.164)))),1)</f>
        <v>0</v>
      </c>
      <c r="L21" s="14" t="s">
        <v>315</v>
      </c>
      <c r="N21" s="15" t="s">
        <v>68</v>
      </c>
      <c r="O21" s="14" t="s">
        <v>308</v>
      </c>
    </row>
    <row r="22" spans="2:15" ht="6" customHeight="1" x14ac:dyDescent="0.45">
      <c r="C22" s="14"/>
      <c r="D22" s="14"/>
      <c r="E22" s="14"/>
      <c r="L22" s="14"/>
    </row>
    <row r="23" spans="2:15" ht="18" customHeight="1" thickBot="1" x14ac:dyDescent="0.5">
      <c r="B23" s="104" t="s">
        <v>73</v>
      </c>
      <c r="C23" s="378" t="s">
        <v>128</v>
      </c>
      <c r="D23" s="379"/>
      <c r="E23" s="380"/>
      <c r="F23" s="104" t="s">
        <v>129</v>
      </c>
      <c r="G23" s="104" t="s">
        <v>130</v>
      </c>
      <c r="H23" s="104" t="s">
        <v>131</v>
      </c>
      <c r="I23" s="104"/>
      <c r="J23" s="105" t="s">
        <v>132</v>
      </c>
      <c r="K23" s="105" t="s">
        <v>294</v>
      </c>
      <c r="L23" s="105" t="s">
        <v>133</v>
      </c>
      <c r="N23" s="15" t="s">
        <v>68</v>
      </c>
      <c r="O23" s="14" t="s">
        <v>313</v>
      </c>
    </row>
    <row r="24" spans="2:15" ht="16.2" customHeight="1" x14ac:dyDescent="0.45">
      <c r="B24" s="116"/>
      <c r="C24" s="360" t="s">
        <v>42</v>
      </c>
      <c r="D24" s="361"/>
      <c r="E24" s="362"/>
      <c r="F24" s="108"/>
      <c r="G24" s="108"/>
      <c r="H24" s="151"/>
      <c r="I24" s="130" t="s">
        <v>285</v>
      </c>
      <c r="J24" s="122"/>
      <c r="K24" s="179">
        <f>H24*J24</f>
        <v>0</v>
      </c>
      <c r="L24" s="109"/>
      <c r="O24" s="14" t="s">
        <v>134</v>
      </c>
    </row>
    <row r="25" spans="2:15" ht="16.2" customHeight="1" thickBot="1" x14ac:dyDescent="0.5">
      <c r="B25" s="118"/>
      <c r="C25" s="147" t="s">
        <v>306</v>
      </c>
      <c r="D25" s="148">
        <f>ROUNDDOWN(SUM(K24:K25),1)</f>
        <v>0</v>
      </c>
      <c r="E25" s="149" t="s">
        <v>298</v>
      </c>
      <c r="F25" s="110"/>
      <c r="G25" s="110"/>
      <c r="H25" s="152"/>
      <c r="I25" s="133" t="s">
        <v>295</v>
      </c>
      <c r="J25" s="136"/>
      <c r="K25" s="180">
        <f>H25*J25</f>
        <v>0</v>
      </c>
      <c r="L25" s="111"/>
    </row>
    <row r="26" spans="2:15" ht="16.2" customHeight="1" x14ac:dyDescent="0.45">
      <c r="B26" s="106"/>
      <c r="C26" s="366"/>
      <c r="D26" s="367"/>
      <c r="E26" s="368"/>
      <c r="F26" s="106"/>
      <c r="G26" s="106"/>
      <c r="H26" s="134"/>
      <c r="I26" s="106"/>
      <c r="J26" s="125"/>
      <c r="K26" s="138" t="s">
        <v>292</v>
      </c>
      <c r="L26" s="106"/>
    </row>
    <row r="27" spans="2:15" ht="16.2" customHeight="1" x14ac:dyDescent="0.45">
      <c r="B27" s="85"/>
      <c r="C27" s="369"/>
      <c r="D27" s="370"/>
      <c r="E27" s="371"/>
      <c r="F27" s="85"/>
      <c r="G27" s="85"/>
      <c r="H27" s="135"/>
      <c r="I27" s="85"/>
      <c r="J27" s="123"/>
      <c r="K27" s="138" t="s">
        <v>292</v>
      </c>
      <c r="L27" s="85"/>
    </row>
    <row r="28" spans="2:15" ht="16.2" customHeight="1" x14ac:dyDescent="0.45">
      <c r="B28" s="85"/>
      <c r="C28" s="369"/>
      <c r="D28" s="370"/>
      <c r="E28" s="371"/>
      <c r="F28" s="85"/>
      <c r="G28" s="85"/>
      <c r="H28" s="135"/>
      <c r="I28" s="85"/>
      <c r="J28" s="123"/>
      <c r="K28" s="138" t="s">
        <v>292</v>
      </c>
      <c r="L28" s="85"/>
    </row>
    <row r="29" spans="2:15" ht="16.2" customHeight="1" x14ac:dyDescent="0.45">
      <c r="B29" s="85"/>
      <c r="C29" s="369"/>
      <c r="D29" s="370"/>
      <c r="E29" s="371"/>
      <c r="F29" s="85"/>
      <c r="G29" s="85"/>
      <c r="H29" s="135"/>
      <c r="I29" s="85"/>
      <c r="J29" s="123"/>
      <c r="K29" s="138" t="s">
        <v>292</v>
      </c>
      <c r="L29" s="85"/>
    </row>
    <row r="30" spans="2:15" ht="16.2" customHeight="1" x14ac:dyDescent="0.45">
      <c r="B30" s="85"/>
      <c r="C30" s="369"/>
      <c r="D30" s="370"/>
      <c r="E30" s="371"/>
      <c r="F30" s="85"/>
      <c r="G30" s="85"/>
      <c r="H30" s="135"/>
      <c r="I30" s="85"/>
      <c r="J30" s="123"/>
      <c r="K30" s="138" t="s">
        <v>292</v>
      </c>
      <c r="L30" s="85"/>
    </row>
    <row r="31" spans="2:15" ht="6" customHeight="1" x14ac:dyDescent="0.45">
      <c r="B31" s="375"/>
      <c r="C31" s="375"/>
      <c r="D31" s="375"/>
      <c r="E31" s="375"/>
      <c r="F31" s="375"/>
      <c r="G31" s="375"/>
      <c r="H31" s="375"/>
      <c r="I31" s="375"/>
      <c r="J31" s="375"/>
      <c r="K31" s="375"/>
      <c r="L31" s="375"/>
    </row>
    <row r="32" spans="2:15" ht="27" customHeight="1" x14ac:dyDescent="0.45">
      <c r="B32" s="359" t="s">
        <v>348</v>
      </c>
      <c r="C32" s="359"/>
      <c r="D32" s="359"/>
      <c r="E32" s="359"/>
      <c r="F32" s="359"/>
      <c r="G32" s="359"/>
      <c r="H32" s="359"/>
      <c r="I32" s="359"/>
      <c r="J32" s="359"/>
      <c r="K32" s="359"/>
      <c r="L32" s="359"/>
    </row>
    <row r="33" spans="2:2" ht="16.95" customHeight="1" x14ac:dyDescent="0.45">
      <c r="B33" s="14" t="s">
        <v>135</v>
      </c>
    </row>
  </sheetData>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Normal="100" zoomScaleSheetLayoutView="100" workbookViewId="0">
      <selection activeCell="C39" sqref="C39"/>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6"/>
    <col min="10" max="11" width="8.69921875" style="27"/>
  </cols>
  <sheetData>
    <row r="1" spans="1:12" s="28" customFormat="1" ht="27" customHeight="1" thickBot="1" x14ac:dyDescent="0.5">
      <c r="A1" s="352" t="s">
        <v>136</v>
      </c>
      <c r="B1" s="353"/>
      <c r="C1" s="372" t="s">
        <v>137</v>
      </c>
      <c r="D1" s="373"/>
      <c r="E1" s="373"/>
      <c r="F1" s="373"/>
      <c r="G1" s="374"/>
      <c r="H1" s="25"/>
      <c r="I1" s="26" t="s">
        <v>68</v>
      </c>
      <c r="J1" s="27" t="s">
        <v>138</v>
      </c>
    </row>
    <row r="2" spans="1:12" x14ac:dyDescent="0.45">
      <c r="A2" s="29"/>
      <c r="B2" s="29"/>
    </row>
    <row r="3" spans="1:12" ht="18.600000000000001" thickBot="1" x14ac:dyDescent="0.5">
      <c r="A3" s="29"/>
      <c r="B3" s="30" t="s">
        <v>139</v>
      </c>
    </row>
    <row r="4" spans="1:12" ht="18.600000000000001" thickBot="1" x14ac:dyDescent="0.5">
      <c r="A4" s="29"/>
      <c r="B4" s="30"/>
      <c r="C4" s="167">
        <f>添付2!G3</f>
        <v>0</v>
      </c>
      <c r="D4" s="14" t="s">
        <v>63</v>
      </c>
      <c r="I4" s="26" t="s">
        <v>68</v>
      </c>
      <c r="J4" s="27" t="s">
        <v>269</v>
      </c>
    </row>
    <row r="5" spans="1:12" x14ac:dyDescent="0.45">
      <c r="A5" s="29"/>
      <c r="B5" s="29"/>
      <c r="C5" s="32"/>
      <c r="D5" s="33"/>
    </row>
    <row r="6" spans="1:12" x14ac:dyDescent="0.45">
      <c r="A6" s="14" t="s">
        <v>140</v>
      </c>
      <c r="L6" s="27"/>
    </row>
    <row r="7" spans="1:12" ht="18.600000000000001" thickBot="1" x14ac:dyDescent="0.5">
      <c r="B7" s="30" t="s">
        <v>141</v>
      </c>
      <c r="L7" s="27"/>
    </row>
    <row r="8" spans="1:12" ht="18.600000000000001" thickBot="1" x14ac:dyDescent="0.5">
      <c r="C8" s="167">
        <f>SUM(C11:C22)</f>
        <v>0</v>
      </c>
      <c r="D8" s="14" t="s">
        <v>142</v>
      </c>
      <c r="E8" s="15" t="s">
        <v>143</v>
      </c>
      <c r="F8" s="34" t="s">
        <v>144</v>
      </c>
      <c r="I8" s="26" t="s">
        <v>68</v>
      </c>
      <c r="J8" s="27" t="s">
        <v>145</v>
      </c>
      <c r="L8" s="27"/>
    </row>
    <row r="9" spans="1:12" x14ac:dyDescent="0.45">
      <c r="L9" s="27"/>
    </row>
    <row r="10" spans="1:12" ht="18.600000000000001" thickBot="1" x14ac:dyDescent="0.5">
      <c r="B10" s="30" t="s">
        <v>146</v>
      </c>
      <c r="L10" s="27"/>
    </row>
    <row r="11" spans="1:12" ht="18.600000000000001" thickBot="1" x14ac:dyDescent="0.5">
      <c r="B11" s="35" t="s">
        <v>147</v>
      </c>
      <c r="C11" s="177"/>
      <c r="D11" s="14" t="s">
        <v>148</v>
      </c>
      <c r="I11" s="26" t="s">
        <v>68</v>
      </c>
      <c r="J11" s="27" t="s">
        <v>356</v>
      </c>
      <c r="L11" s="27"/>
    </row>
    <row r="12" spans="1:12" ht="18.600000000000001" thickBot="1" x14ac:dyDescent="0.5">
      <c r="B12" s="35" t="s">
        <v>149</v>
      </c>
      <c r="C12" s="177"/>
      <c r="D12" s="14" t="s">
        <v>148</v>
      </c>
      <c r="L12" s="27"/>
    </row>
    <row r="13" spans="1:12" ht="18.600000000000001" thickBot="1" x14ac:dyDescent="0.5">
      <c r="B13" s="35" t="s">
        <v>150</v>
      </c>
      <c r="C13" s="177"/>
      <c r="D13" s="14" t="s">
        <v>148</v>
      </c>
    </row>
    <row r="14" spans="1:12" ht="18.600000000000001" thickBot="1" x14ac:dyDescent="0.5">
      <c r="B14" s="35" t="s">
        <v>151</v>
      </c>
      <c r="C14" s="177"/>
      <c r="D14" s="14" t="s">
        <v>148</v>
      </c>
    </row>
    <row r="15" spans="1:12" ht="18.600000000000001" thickBot="1" x14ac:dyDescent="0.5">
      <c r="B15" s="35" t="s">
        <v>152</v>
      </c>
      <c r="C15" s="177"/>
      <c r="D15" s="14" t="s">
        <v>148</v>
      </c>
    </row>
    <row r="16" spans="1:12" ht="18.600000000000001" thickBot="1" x14ac:dyDescent="0.5">
      <c r="B16" s="35" t="s">
        <v>153</v>
      </c>
      <c r="C16" s="177"/>
      <c r="D16" s="14" t="s">
        <v>148</v>
      </c>
      <c r="E16" s="16"/>
    </row>
    <row r="17" spans="1:10" ht="18.600000000000001" thickBot="1" x14ac:dyDescent="0.5">
      <c r="B17" s="35" t="s">
        <v>154</v>
      </c>
      <c r="C17" s="177"/>
      <c r="D17" s="14" t="s">
        <v>148</v>
      </c>
    </row>
    <row r="18" spans="1:10" ht="18.600000000000001" thickBot="1" x14ac:dyDescent="0.5">
      <c r="B18" s="35" t="s">
        <v>155</v>
      </c>
      <c r="C18" s="177"/>
      <c r="D18" s="14" t="s">
        <v>148</v>
      </c>
    </row>
    <row r="19" spans="1:10" ht="18.600000000000001" thickBot="1" x14ac:dyDescent="0.5">
      <c r="B19" s="35" t="s">
        <v>156</v>
      </c>
      <c r="C19" s="177"/>
      <c r="D19" s="14" t="s">
        <v>148</v>
      </c>
    </row>
    <row r="20" spans="1:10" ht="18.600000000000001" thickBot="1" x14ac:dyDescent="0.5">
      <c r="B20" s="35" t="s">
        <v>157</v>
      </c>
      <c r="C20" s="177"/>
      <c r="D20" s="14" t="s">
        <v>148</v>
      </c>
    </row>
    <row r="21" spans="1:10" ht="18.600000000000001" thickBot="1" x14ac:dyDescent="0.5">
      <c r="B21" s="35" t="s">
        <v>158</v>
      </c>
      <c r="C21" s="177"/>
      <c r="D21" s="14" t="s">
        <v>148</v>
      </c>
    </row>
    <row r="22" spans="1:10" ht="18.600000000000001" thickBot="1" x14ac:dyDescent="0.5">
      <c r="B22" s="35" t="s">
        <v>159</v>
      </c>
      <c r="C22" s="177"/>
      <c r="D22" s="14" t="s">
        <v>148</v>
      </c>
    </row>
    <row r="23" spans="1:10" s="27" customFormat="1" ht="19.2" customHeight="1" x14ac:dyDescent="0.45">
      <c r="A23" s="14"/>
      <c r="B23" s="14"/>
      <c r="C23" s="14"/>
      <c r="D23" s="14"/>
      <c r="E23" s="14"/>
      <c r="F23" s="14"/>
      <c r="G23" s="14"/>
      <c r="H23" s="14"/>
      <c r="I23" s="26"/>
    </row>
    <row r="24" spans="1:10" s="27" customFormat="1" ht="19.2" customHeight="1" thickBot="1" x14ac:dyDescent="0.5">
      <c r="A24" s="14" t="s">
        <v>160</v>
      </c>
      <c r="B24" s="14"/>
      <c r="C24" s="14"/>
      <c r="D24" s="14"/>
      <c r="E24" s="14"/>
      <c r="F24" s="14"/>
      <c r="G24" s="14"/>
      <c r="H24" s="14"/>
      <c r="I24" s="26"/>
    </row>
    <row r="25" spans="1:10" s="27" customFormat="1" ht="19.2" customHeight="1" thickBot="1" x14ac:dyDescent="0.5">
      <c r="A25" s="14"/>
      <c r="B25" s="14"/>
      <c r="C25" s="177"/>
      <c r="D25" s="14" t="s">
        <v>142</v>
      </c>
      <c r="E25" s="15" t="s">
        <v>143</v>
      </c>
      <c r="F25" s="34" t="s">
        <v>161</v>
      </c>
      <c r="G25" s="14"/>
      <c r="H25" s="14"/>
      <c r="I25" s="26"/>
    </row>
    <row r="26" spans="1:10" s="27" customFormat="1" ht="19.2" customHeight="1" x14ac:dyDescent="0.45">
      <c r="A26" s="14"/>
      <c r="B26" s="14"/>
      <c r="C26" s="14"/>
      <c r="D26" s="14"/>
      <c r="E26" s="14"/>
      <c r="F26" s="14"/>
      <c r="G26" s="14"/>
      <c r="H26" s="14"/>
      <c r="I26" s="26"/>
    </row>
    <row r="27" spans="1:10" s="27" customFormat="1" ht="19.2" customHeight="1" thickBot="1" x14ac:dyDescent="0.5">
      <c r="A27" s="14" t="s">
        <v>162</v>
      </c>
      <c r="B27" s="14"/>
      <c r="C27" s="14"/>
      <c r="D27" s="14"/>
      <c r="E27" s="14"/>
      <c r="F27" s="14"/>
      <c r="G27" s="14"/>
      <c r="H27" s="14"/>
      <c r="I27" s="26"/>
    </row>
    <row r="28" spans="1:10" s="27" customFormat="1" ht="19.2" customHeight="1" thickBot="1" x14ac:dyDescent="0.5">
      <c r="A28" s="14"/>
      <c r="B28" s="14"/>
      <c r="C28" s="177"/>
      <c r="D28" s="14" t="s">
        <v>142</v>
      </c>
      <c r="E28" s="14"/>
      <c r="F28" s="14"/>
      <c r="G28" s="14"/>
      <c r="H28" s="14"/>
      <c r="I28" s="26"/>
    </row>
    <row r="29" spans="1:10" s="27" customFormat="1" ht="19.2" customHeight="1" x14ac:dyDescent="0.45">
      <c r="A29" s="14"/>
      <c r="B29" s="14"/>
      <c r="C29" s="14"/>
      <c r="D29" s="14"/>
      <c r="E29" s="14"/>
      <c r="F29" s="14"/>
      <c r="G29" s="14"/>
      <c r="H29" s="14"/>
      <c r="I29" s="26"/>
    </row>
    <row r="30" spans="1:10" ht="18.600000000000001" thickBot="1" x14ac:dyDescent="0.5">
      <c r="A30" s="14" t="s">
        <v>163</v>
      </c>
    </row>
    <row r="31" spans="1:10" ht="18.600000000000001" thickBot="1" x14ac:dyDescent="0.5">
      <c r="C31" s="167">
        <f>C8-C25</f>
        <v>0</v>
      </c>
      <c r="E31" s="15" t="s">
        <v>143</v>
      </c>
      <c r="F31" s="34" t="s">
        <v>164</v>
      </c>
      <c r="I31" s="26" t="s">
        <v>68</v>
      </c>
      <c r="J31" s="27" t="s">
        <v>145</v>
      </c>
    </row>
    <row r="32" spans="1:10" ht="18.600000000000001" thickBot="1" x14ac:dyDescent="0.5">
      <c r="B32" s="14" t="s">
        <v>165</v>
      </c>
      <c r="C32" s="15"/>
    </row>
    <row r="33" spans="1:10" ht="18.600000000000001" thickBot="1" x14ac:dyDescent="0.5">
      <c r="C33" s="178" t="str">
        <f>IF(C8-C25&gt;=0,"適合","不適合")</f>
        <v>適合</v>
      </c>
      <c r="I33" s="26" t="s">
        <v>68</v>
      </c>
      <c r="J33" s="27" t="s">
        <v>145</v>
      </c>
    </row>
    <row r="35" spans="1:10" ht="18.600000000000001" thickBot="1" x14ac:dyDescent="0.5">
      <c r="A35" s="29" t="s">
        <v>166</v>
      </c>
    </row>
    <row r="36" spans="1:10" ht="18.600000000000001" thickBot="1" x14ac:dyDescent="0.5">
      <c r="C36" s="177"/>
      <c r="D36" s="14" t="s">
        <v>142</v>
      </c>
    </row>
  </sheetData>
  <mergeCells count="2">
    <mergeCell ref="A1:B1"/>
    <mergeCell ref="C1:G1"/>
  </mergeCells>
  <phoneticPr fontId="21"/>
  <conditionalFormatting sqref="C4">
    <cfRule type="containsBlanks" dxfId="13"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90" zoomScaleNormal="100" zoomScaleSheetLayoutView="90" workbookViewId="0">
      <selection activeCell="E6" sqref="E6:F6"/>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6" customWidth="1"/>
    <col min="11" max="11" width="10.69921875" style="27"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8" customFormat="1" ht="27" customHeight="1" thickBot="1" x14ac:dyDescent="0.5">
      <c r="A1" s="352" t="s">
        <v>167</v>
      </c>
      <c r="B1" s="353"/>
      <c r="C1" s="372" t="s">
        <v>168</v>
      </c>
      <c r="D1" s="373"/>
      <c r="E1" s="373"/>
      <c r="F1" s="373"/>
      <c r="G1" s="373"/>
      <c r="H1" s="374"/>
      <c r="I1" s="25"/>
      <c r="J1" s="26" t="s">
        <v>68</v>
      </c>
      <c r="K1" s="27" t="s">
        <v>138</v>
      </c>
    </row>
    <row r="2" spans="1:16" x14ac:dyDescent="0.45">
      <c r="A2" s="29"/>
      <c r="B2" s="29"/>
    </row>
    <row r="3" spans="1:16" ht="18.600000000000001" thickBot="1" x14ac:dyDescent="0.5">
      <c r="B3" s="30" t="s">
        <v>169</v>
      </c>
      <c r="E3" s="30" t="s">
        <v>139</v>
      </c>
      <c r="J3" s="26" t="s">
        <v>68</v>
      </c>
      <c r="K3" s="27" t="s">
        <v>170</v>
      </c>
    </row>
    <row r="4" spans="1:16" ht="18.600000000000001" thickBot="1" x14ac:dyDescent="0.5">
      <c r="C4" s="121">
        <f>'別紙1-2'!X7</f>
        <v>0</v>
      </c>
      <c r="D4" s="14" t="s">
        <v>62</v>
      </c>
      <c r="E4" s="392">
        <f>添付2!G3</f>
        <v>0</v>
      </c>
      <c r="F4" s="393"/>
      <c r="G4" s="14" t="s">
        <v>63</v>
      </c>
      <c r="H4" s="36"/>
      <c r="J4" s="26" t="s">
        <v>68</v>
      </c>
      <c r="K4" s="27" t="s">
        <v>270</v>
      </c>
    </row>
    <row r="5" spans="1:16" ht="18.600000000000001" thickBot="1" x14ac:dyDescent="0.5">
      <c r="C5" s="37"/>
      <c r="E5" s="29" t="s">
        <v>171</v>
      </c>
      <c r="F5" s="15"/>
      <c r="J5" s="26" t="s">
        <v>68</v>
      </c>
      <c r="K5" s="38" t="s">
        <v>64</v>
      </c>
      <c r="L5" s="39" t="s">
        <v>172</v>
      </c>
      <c r="M5" s="39" t="s">
        <v>173</v>
      </c>
      <c r="N5" s="39" t="s">
        <v>174</v>
      </c>
      <c r="O5" s="39" t="s">
        <v>175</v>
      </c>
      <c r="P5" s="39" t="s">
        <v>176</v>
      </c>
    </row>
    <row r="6" spans="1:16" ht="18.600000000000001" customHeight="1" thickBot="1" x14ac:dyDescent="0.5">
      <c r="B6" s="30"/>
      <c r="E6" s="394">
        <f>IF(E4&lt;50,16.7,IF(E4&lt;250,15.6,IF(E4&lt;1000,15.6,IF(E4&lt;2000,15.6,16.4))))</f>
        <v>16.7</v>
      </c>
      <c r="F6" s="395"/>
      <c r="G6" s="14" t="s">
        <v>177</v>
      </c>
      <c r="H6" s="40"/>
      <c r="K6" s="38" t="s">
        <v>171</v>
      </c>
      <c r="L6" s="41">
        <v>0.16700000000000001</v>
      </c>
      <c r="M6" s="41">
        <v>0.156</v>
      </c>
      <c r="N6" s="41">
        <v>0.156</v>
      </c>
      <c r="O6" s="41">
        <v>0.156</v>
      </c>
      <c r="P6" s="41">
        <v>0.16400000000000001</v>
      </c>
    </row>
    <row r="7" spans="1:16" ht="18.600000000000001" thickBot="1" x14ac:dyDescent="0.5">
      <c r="B7" s="15"/>
      <c r="E7" s="14" t="s">
        <v>178</v>
      </c>
      <c r="F7" s="15"/>
      <c r="H7" s="42"/>
      <c r="I7" s="43"/>
      <c r="K7" s="27" t="s">
        <v>179</v>
      </c>
    </row>
    <row r="8" spans="1:16" ht="18.600000000000001" thickBot="1" x14ac:dyDescent="0.5">
      <c r="B8" s="15"/>
      <c r="E8" s="394">
        <f>IF(E4="―","―",ROUNDDOWN(E4*E6/100*8,1))</f>
        <v>0</v>
      </c>
      <c r="F8" s="395"/>
      <c r="G8" s="14" t="s">
        <v>62</v>
      </c>
      <c r="H8" s="44"/>
      <c r="I8" s="43"/>
      <c r="J8" s="26" t="s">
        <v>68</v>
      </c>
      <c r="K8" s="27" t="s">
        <v>180</v>
      </c>
    </row>
    <row r="9" spans="1:16" x14ac:dyDescent="0.45">
      <c r="B9" s="15"/>
      <c r="E9" s="396" t="str">
        <f>IF(C4&lt;=E8,"上限以内","上限を超えています")</f>
        <v>上限以内</v>
      </c>
      <c r="F9" s="396"/>
      <c r="G9" s="396"/>
      <c r="H9" s="396"/>
      <c r="K9" s="27" t="s">
        <v>181</v>
      </c>
    </row>
    <row r="10" spans="1:16" ht="18.600000000000001" thickBot="1" x14ac:dyDescent="0.5">
      <c r="B10" s="30" t="s">
        <v>182</v>
      </c>
      <c r="K10" s="82"/>
    </row>
    <row r="11" spans="1:16" ht="27" thickBot="1" x14ac:dyDescent="0.5">
      <c r="B11" s="45" t="s">
        <v>183</v>
      </c>
      <c r="C11" s="45" t="s">
        <v>184</v>
      </c>
      <c r="D11" s="46" t="s">
        <v>232</v>
      </c>
      <c r="E11" s="45" t="s">
        <v>132</v>
      </c>
      <c r="F11" s="46" t="s">
        <v>185</v>
      </c>
      <c r="G11" s="46" t="s">
        <v>186</v>
      </c>
      <c r="H11" s="45" t="s">
        <v>133</v>
      </c>
    </row>
    <row r="12" spans="1:16" ht="18.600000000000001" thickBot="1" x14ac:dyDescent="0.5">
      <c r="B12" s="47"/>
      <c r="C12" s="47"/>
      <c r="D12" s="48"/>
      <c r="E12" s="48"/>
      <c r="F12" s="48"/>
      <c r="G12" s="49">
        <f>D12*F12*E12/1000</f>
        <v>0</v>
      </c>
      <c r="H12" s="47"/>
      <c r="J12" s="26" t="s">
        <v>68</v>
      </c>
      <c r="K12" s="27" t="s">
        <v>187</v>
      </c>
    </row>
    <row r="13" spans="1:16" ht="18.600000000000001" thickBot="1" x14ac:dyDescent="0.5">
      <c r="B13" s="47"/>
      <c r="C13" s="47"/>
      <c r="D13" s="48"/>
      <c r="E13" s="48"/>
      <c r="F13" s="48"/>
      <c r="G13" s="49">
        <f t="shared" ref="G13:G15" si="0">D13*F13*E13/1000</f>
        <v>0</v>
      </c>
      <c r="H13" s="47"/>
    </row>
    <row r="14" spans="1:16" ht="18.600000000000001" thickBot="1" x14ac:dyDescent="0.5">
      <c r="B14" s="47"/>
      <c r="C14" s="47"/>
      <c r="D14" s="48"/>
      <c r="E14" s="48"/>
      <c r="F14" s="48"/>
      <c r="G14" s="49">
        <f t="shared" si="0"/>
        <v>0</v>
      </c>
      <c r="H14" s="47"/>
    </row>
    <row r="15" spans="1:16" ht="18.600000000000001" thickBot="1" x14ac:dyDescent="0.5">
      <c r="B15" s="47"/>
      <c r="C15" s="47"/>
      <c r="D15" s="48"/>
      <c r="E15" s="48"/>
      <c r="F15" s="48"/>
      <c r="G15" s="49">
        <f t="shared" si="0"/>
        <v>0</v>
      </c>
      <c r="H15" s="47"/>
    </row>
    <row r="16" spans="1:16" ht="18.600000000000001" thickBot="1" x14ac:dyDescent="0.5">
      <c r="B16" s="47"/>
      <c r="C16" s="47"/>
      <c r="D16" s="48"/>
      <c r="E16" s="48"/>
      <c r="F16" s="48"/>
      <c r="G16" s="49">
        <f t="shared" ref="G16:G21" si="1">D16*F16*E16/1000</f>
        <v>0</v>
      </c>
      <c r="H16" s="47"/>
    </row>
    <row r="17" spans="1:11" ht="18.600000000000001" thickBot="1" x14ac:dyDescent="0.5">
      <c r="B17" s="47"/>
      <c r="C17" s="47"/>
      <c r="D17" s="48"/>
      <c r="E17" s="48"/>
      <c r="F17" s="48"/>
      <c r="G17" s="49">
        <f t="shared" si="1"/>
        <v>0</v>
      </c>
      <c r="H17" s="47"/>
    </row>
    <row r="18" spans="1:11" ht="18.600000000000001" thickBot="1" x14ac:dyDescent="0.5">
      <c r="B18" s="47"/>
      <c r="C18" s="47"/>
      <c r="D18" s="48"/>
      <c r="E18" s="48"/>
      <c r="F18" s="48"/>
      <c r="G18" s="49">
        <f t="shared" si="1"/>
        <v>0</v>
      </c>
      <c r="H18" s="47"/>
    </row>
    <row r="19" spans="1:11" ht="18.600000000000001" thickBot="1" x14ac:dyDescent="0.5">
      <c r="B19" s="47"/>
      <c r="C19" s="47"/>
      <c r="D19" s="48"/>
      <c r="E19" s="48"/>
      <c r="F19" s="48"/>
      <c r="G19" s="49">
        <f t="shared" si="1"/>
        <v>0</v>
      </c>
      <c r="H19" s="47"/>
    </row>
    <row r="20" spans="1:11" ht="18.600000000000001" thickBot="1" x14ac:dyDescent="0.5">
      <c r="B20" s="47"/>
      <c r="C20" s="47"/>
      <c r="D20" s="48"/>
      <c r="E20" s="48"/>
      <c r="F20" s="48"/>
      <c r="G20" s="49">
        <f t="shared" si="1"/>
        <v>0</v>
      </c>
      <c r="H20" s="47"/>
    </row>
    <row r="21" spans="1:11" ht="18.600000000000001" thickBot="1" x14ac:dyDescent="0.5">
      <c r="B21" s="47"/>
      <c r="C21" s="47"/>
      <c r="D21" s="48"/>
      <c r="E21" s="48"/>
      <c r="F21" s="48"/>
      <c r="G21" s="49">
        <f t="shared" si="1"/>
        <v>0</v>
      </c>
      <c r="H21" s="47"/>
    </row>
    <row r="22" spans="1:11" ht="18.600000000000001" thickBot="1" x14ac:dyDescent="0.5">
      <c r="B22" s="381" t="s">
        <v>188</v>
      </c>
      <c r="C22" s="382"/>
      <c r="D22" s="88">
        <f>SUM(D12:D21)</f>
        <v>0</v>
      </c>
      <c r="E22" s="88">
        <f t="shared" ref="E22:G22" si="2">SUM(E12:E21)</f>
        <v>0</v>
      </c>
      <c r="F22" s="88">
        <f t="shared" si="2"/>
        <v>0</v>
      </c>
      <c r="G22" s="88">
        <f t="shared" si="2"/>
        <v>0</v>
      </c>
      <c r="H22" s="50"/>
      <c r="J22" s="26" t="s">
        <v>68</v>
      </c>
      <c r="K22" s="27" t="s">
        <v>145</v>
      </c>
    </row>
    <row r="23" spans="1:11" s="27" customFormat="1" ht="19.2" customHeight="1" x14ac:dyDescent="0.45">
      <c r="A23" s="14"/>
      <c r="B23" s="14"/>
      <c r="C23" s="14"/>
      <c r="D23" s="14"/>
      <c r="E23" s="14"/>
      <c r="F23" s="14"/>
      <c r="G23" s="14"/>
      <c r="H23" s="14"/>
      <c r="I23" s="14"/>
      <c r="J23" s="26"/>
    </row>
    <row r="24" spans="1:11" ht="18.600000000000001" thickBot="1" x14ac:dyDescent="0.5">
      <c r="B24" s="30" t="s">
        <v>189</v>
      </c>
    </row>
    <row r="25" spans="1:11" ht="18.600000000000001" thickBot="1" x14ac:dyDescent="0.5">
      <c r="C25" s="31"/>
      <c r="D25" s="14" t="s">
        <v>142</v>
      </c>
      <c r="J25" s="26" t="s">
        <v>68</v>
      </c>
      <c r="K25" s="27" t="s">
        <v>190</v>
      </c>
    </row>
    <row r="27" spans="1:11" ht="18.600000000000001" thickBot="1" x14ac:dyDescent="0.5">
      <c r="B27" s="30" t="s">
        <v>191</v>
      </c>
    </row>
    <row r="28" spans="1:11" x14ac:dyDescent="0.45">
      <c r="B28" s="383"/>
      <c r="C28" s="384"/>
      <c r="D28" s="384"/>
      <c r="E28" s="384"/>
      <c r="F28" s="384"/>
      <c r="G28" s="384"/>
      <c r="H28" s="385"/>
      <c r="J28" s="26" t="s">
        <v>68</v>
      </c>
      <c r="K28" s="27" t="s">
        <v>192</v>
      </c>
    </row>
    <row r="29" spans="1:11" x14ac:dyDescent="0.45">
      <c r="B29" s="386"/>
      <c r="C29" s="387"/>
      <c r="D29" s="387"/>
      <c r="E29" s="387"/>
      <c r="F29" s="387"/>
      <c r="G29" s="387"/>
      <c r="H29" s="388"/>
    </row>
    <row r="30" spans="1:11" x14ac:dyDescent="0.45">
      <c r="B30" s="386"/>
      <c r="C30" s="387"/>
      <c r="D30" s="387"/>
      <c r="E30" s="387"/>
      <c r="F30" s="387"/>
      <c r="G30" s="387"/>
      <c r="H30" s="388"/>
    </row>
    <row r="31" spans="1:11" x14ac:dyDescent="0.45">
      <c r="B31" s="386"/>
      <c r="C31" s="387"/>
      <c r="D31" s="387"/>
      <c r="E31" s="387"/>
      <c r="F31" s="387"/>
      <c r="G31" s="387"/>
      <c r="H31" s="388"/>
    </row>
    <row r="32" spans="1:11" x14ac:dyDescent="0.45">
      <c r="B32" s="386"/>
      <c r="C32" s="387"/>
      <c r="D32" s="387"/>
      <c r="E32" s="387"/>
      <c r="F32" s="387"/>
      <c r="G32" s="387"/>
      <c r="H32" s="388"/>
    </row>
    <row r="33" spans="2:8" x14ac:dyDescent="0.45">
      <c r="B33" s="386"/>
      <c r="C33" s="387"/>
      <c r="D33" s="387"/>
      <c r="E33" s="387"/>
      <c r="F33" s="387"/>
      <c r="G33" s="387"/>
      <c r="H33" s="388"/>
    </row>
    <row r="34" spans="2:8" x14ac:dyDescent="0.45">
      <c r="B34" s="386"/>
      <c r="C34" s="387"/>
      <c r="D34" s="387"/>
      <c r="E34" s="387"/>
      <c r="F34" s="387"/>
      <c r="G34" s="387"/>
      <c r="H34" s="388"/>
    </row>
    <row r="35" spans="2:8" x14ac:dyDescent="0.45">
      <c r="B35" s="386"/>
      <c r="C35" s="387"/>
      <c r="D35" s="387"/>
      <c r="E35" s="387"/>
      <c r="F35" s="387"/>
      <c r="G35" s="387"/>
      <c r="H35" s="388"/>
    </row>
    <row r="36" spans="2:8" ht="18.600000000000001" thickBot="1" x14ac:dyDescent="0.5">
      <c r="B36" s="389"/>
      <c r="C36" s="390"/>
      <c r="D36" s="390"/>
      <c r="E36" s="390"/>
      <c r="F36" s="390"/>
      <c r="G36" s="390"/>
      <c r="H36" s="391"/>
    </row>
  </sheetData>
  <mergeCells count="8">
    <mergeCell ref="B22:C22"/>
    <mergeCell ref="B28:H36"/>
    <mergeCell ref="A1:B1"/>
    <mergeCell ref="C1:H1"/>
    <mergeCell ref="E4:F4"/>
    <mergeCell ref="E6:F6"/>
    <mergeCell ref="E8:F8"/>
    <mergeCell ref="E9:H9"/>
  </mergeCells>
  <phoneticPr fontId="21"/>
  <conditionalFormatting sqref="C4">
    <cfRule type="containsBlanks" dxfId="12" priority="2">
      <formula>LEN(TRIM(C4))=0</formula>
    </cfRule>
  </conditionalFormatting>
  <conditionalFormatting sqref="E4:F4">
    <cfRule type="containsBlanks" dxfId="11"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zoomScale="80" zoomScaleNormal="100" zoomScaleSheetLayoutView="80" workbookViewId="0">
      <selection activeCell="D4" sqref="D4"/>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52" t="s">
        <v>193</v>
      </c>
      <c r="B1" s="353"/>
      <c r="C1" s="372" t="s">
        <v>194</v>
      </c>
      <c r="D1" s="373"/>
      <c r="E1" s="373"/>
      <c r="F1" s="373"/>
      <c r="G1" s="373"/>
      <c r="H1" s="373"/>
      <c r="I1" s="373"/>
      <c r="J1" s="374"/>
      <c r="M1" s="15" t="s">
        <v>68</v>
      </c>
      <c r="N1" s="14" t="s">
        <v>195</v>
      </c>
    </row>
    <row r="2" spans="1:14" ht="16.2" customHeight="1" thickBot="1" x14ac:dyDescent="0.5">
      <c r="A2" s="51"/>
      <c r="B2" s="51"/>
      <c r="C2" s="51"/>
      <c r="D2" s="52"/>
      <c r="E2" s="51"/>
      <c r="F2" s="51"/>
      <c r="G2" s="51"/>
      <c r="H2" s="51"/>
      <c r="I2" s="51"/>
      <c r="J2" s="53"/>
    </row>
    <row r="3" spans="1:14" ht="16.2" customHeight="1" thickBot="1" x14ac:dyDescent="0.5">
      <c r="A3" s="51"/>
      <c r="B3" s="54" t="s">
        <v>196</v>
      </c>
      <c r="C3" s="55"/>
      <c r="D3" s="89">
        <f>MIN(D5,D6)</f>
        <v>0</v>
      </c>
      <c r="E3" s="51" t="s">
        <v>197</v>
      </c>
      <c r="J3" s="52"/>
      <c r="M3" s="26" t="s">
        <v>68</v>
      </c>
      <c r="N3" s="27" t="s">
        <v>145</v>
      </c>
    </row>
    <row r="4" spans="1:14" ht="16.2" customHeight="1" thickBot="1" x14ac:dyDescent="0.5">
      <c r="A4" s="51"/>
      <c r="B4" s="55"/>
      <c r="C4" s="55"/>
      <c r="D4" s="90"/>
      <c r="J4" s="52"/>
    </row>
    <row r="5" spans="1:14" ht="16.2" customHeight="1" thickBot="1" x14ac:dyDescent="0.5">
      <c r="A5" s="51"/>
      <c r="B5" s="55"/>
      <c r="C5" s="57" t="s">
        <v>198</v>
      </c>
      <c r="D5" s="91">
        <f>IF(D8="―",0,MIN(120000000,D8*115000))</f>
        <v>0</v>
      </c>
      <c r="E5" s="51" t="s">
        <v>357</v>
      </c>
      <c r="F5" s="51"/>
      <c r="G5" s="51"/>
      <c r="J5" s="53"/>
      <c r="M5" s="26" t="s">
        <v>68</v>
      </c>
      <c r="N5" s="27" t="s">
        <v>145</v>
      </c>
    </row>
    <row r="6" spans="1:14" ht="16.2" customHeight="1" thickBot="1" x14ac:dyDescent="0.5">
      <c r="A6" s="51"/>
      <c r="B6" s="51"/>
      <c r="C6" s="57" t="s">
        <v>199</v>
      </c>
      <c r="D6" s="92">
        <f>ROUNDDOWN(H57/2,-3)</f>
        <v>0</v>
      </c>
      <c r="E6" s="51" t="s">
        <v>200</v>
      </c>
      <c r="F6" s="51"/>
      <c r="G6" s="51"/>
      <c r="H6" s="51"/>
      <c r="I6" s="51"/>
      <c r="J6" s="53"/>
      <c r="M6" s="26" t="s">
        <v>68</v>
      </c>
      <c r="N6" s="27" t="s">
        <v>145</v>
      </c>
    </row>
    <row r="7" spans="1:14" ht="16.2" customHeight="1" thickBot="1" x14ac:dyDescent="0.5">
      <c r="D7" s="93"/>
    </row>
    <row r="8" spans="1:14" ht="16.2" customHeight="1" thickBot="1" x14ac:dyDescent="0.5">
      <c r="A8" s="51"/>
      <c r="B8" s="401" t="s">
        <v>139</v>
      </c>
      <c r="C8" s="401"/>
      <c r="D8" s="89">
        <f>'別紙1-2'!X4</f>
        <v>0</v>
      </c>
      <c r="E8" s="51" t="s">
        <v>309</v>
      </c>
      <c r="H8" s="51"/>
      <c r="I8" s="60"/>
      <c r="J8" s="51"/>
      <c r="M8" s="26" t="s">
        <v>68</v>
      </c>
      <c r="N8" s="27" t="s">
        <v>145</v>
      </c>
    </row>
    <row r="9" spans="1:14" ht="16.2" customHeight="1" thickBot="1" x14ac:dyDescent="0.5">
      <c r="A9" s="51"/>
      <c r="B9" s="51"/>
      <c r="C9" s="51"/>
      <c r="D9" s="52"/>
      <c r="E9" s="51"/>
      <c r="F9" s="51"/>
      <c r="G9" s="51"/>
      <c r="H9" s="51"/>
      <c r="I9" s="51"/>
      <c r="J9" s="61" t="s">
        <v>201</v>
      </c>
    </row>
    <row r="10" spans="1:14" ht="16.2" customHeight="1" thickBot="1" x14ac:dyDescent="0.5">
      <c r="B10" s="376" t="s">
        <v>202</v>
      </c>
      <c r="C10" s="377"/>
      <c r="D10" s="19" t="s">
        <v>203</v>
      </c>
      <c r="E10" s="18" t="s">
        <v>204</v>
      </c>
      <c r="F10" s="18" t="s">
        <v>132</v>
      </c>
      <c r="G10" s="62" t="s">
        <v>205</v>
      </c>
      <c r="H10" s="63" t="s">
        <v>206</v>
      </c>
      <c r="I10" s="64" t="s">
        <v>183</v>
      </c>
      <c r="J10" s="19" t="s">
        <v>133</v>
      </c>
    </row>
    <row r="11" spans="1:14" ht="16.2" customHeight="1" x14ac:dyDescent="0.45">
      <c r="B11" s="402" t="s">
        <v>207</v>
      </c>
      <c r="C11" s="405" t="s">
        <v>208</v>
      </c>
      <c r="D11" s="155"/>
      <c r="E11" s="156"/>
      <c r="F11" s="156"/>
      <c r="G11" s="157"/>
      <c r="H11" s="158">
        <f>E11*F11</f>
        <v>0</v>
      </c>
      <c r="I11" s="159"/>
      <c r="J11" s="155"/>
      <c r="M11" s="26"/>
      <c r="N11" s="27"/>
    </row>
    <row r="12" spans="1:14" ht="16.2" customHeight="1" x14ac:dyDescent="0.45">
      <c r="B12" s="403"/>
      <c r="C12" s="406"/>
      <c r="D12" s="155"/>
      <c r="E12" s="156"/>
      <c r="F12" s="156"/>
      <c r="G12" s="157"/>
      <c r="H12" s="158">
        <f>E12*F12</f>
        <v>0</v>
      </c>
      <c r="I12" s="159"/>
      <c r="J12" s="155"/>
    </row>
    <row r="13" spans="1:14" ht="16.2" customHeight="1" thickBot="1" x14ac:dyDescent="0.5">
      <c r="B13" s="403"/>
      <c r="C13" s="406"/>
      <c r="D13" s="160"/>
      <c r="E13" s="161"/>
      <c r="F13" s="161"/>
      <c r="G13" s="162"/>
      <c r="H13" s="158">
        <f>E13*F13</f>
        <v>0</v>
      </c>
      <c r="I13" s="163"/>
      <c r="J13" s="160"/>
    </row>
    <row r="14" spans="1:14" ht="16.2" customHeight="1" thickBot="1" x14ac:dyDescent="0.5">
      <c r="B14" s="403"/>
      <c r="C14" s="65" t="s">
        <v>209</v>
      </c>
      <c r="D14" s="164"/>
      <c r="E14" s="165"/>
      <c r="F14" s="165"/>
      <c r="G14" s="166"/>
      <c r="H14" s="167">
        <f>SUM(H11:H13)</f>
        <v>0</v>
      </c>
      <c r="I14" s="168"/>
      <c r="J14" s="169"/>
      <c r="M14" s="26" t="s">
        <v>68</v>
      </c>
      <c r="N14" s="27" t="s">
        <v>145</v>
      </c>
    </row>
    <row r="15" spans="1:14" ht="16.2" customHeight="1" x14ac:dyDescent="0.45">
      <c r="B15" s="403"/>
      <c r="C15" s="406" t="s">
        <v>210</v>
      </c>
      <c r="D15" s="170"/>
      <c r="E15" s="171"/>
      <c r="F15" s="171"/>
      <c r="G15" s="157"/>
      <c r="H15" s="158">
        <f>E15*F15</f>
        <v>0</v>
      </c>
      <c r="I15" s="172"/>
      <c r="J15" s="170"/>
      <c r="M15" s="14"/>
    </row>
    <row r="16" spans="1:14" ht="16.2" customHeight="1" x14ac:dyDescent="0.45">
      <c r="B16" s="403"/>
      <c r="C16" s="406"/>
      <c r="D16" s="155"/>
      <c r="E16" s="156"/>
      <c r="F16" s="156"/>
      <c r="G16" s="157"/>
      <c r="H16" s="158">
        <f>E16*F16</f>
        <v>0</v>
      </c>
      <c r="I16" s="159"/>
      <c r="J16" s="155"/>
      <c r="M16" s="14"/>
    </row>
    <row r="17" spans="2:13" ht="16.2" customHeight="1" x14ac:dyDescent="0.45">
      <c r="B17" s="403"/>
      <c r="C17" s="406"/>
      <c r="D17" s="155"/>
      <c r="E17" s="156"/>
      <c r="F17" s="156"/>
      <c r="G17" s="157"/>
      <c r="H17" s="158">
        <f>E17*F17</f>
        <v>0</v>
      </c>
      <c r="I17" s="159"/>
      <c r="J17" s="155"/>
      <c r="M17" s="14"/>
    </row>
    <row r="18" spans="2:13" ht="16.2" customHeight="1" x14ac:dyDescent="0.45">
      <c r="B18" s="403"/>
      <c r="C18" s="406"/>
      <c r="D18" s="155"/>
      <c r="E18" s="156"/>
      <c r="F18" s="156"/>
      <c r="G18" s="157"/>
      <c r="H18" s="158">
        <f>E18*F18</f>
        <v>0</v>
      </c>
      <c r="I18" s="159"/>
      <c r="J18" s="155"/>
      <c r="M18" s="14"/>
    </row>
    <row r="19" spans="2:13" ht="16.2" customHeight="1" x14ac:dyDescent="0.45">
      <c r="B19" s="403"/>
      <c r="C19" s="406"/>
      <c r="D19" s="155"/>
      <c r="E19" s="156"/>
      <c r="F19" s="156"/>
      <c r="G19" s="157"/>
      <c r="H19" s="158">
        <f t="shared" ref="H19:H33" si="0">E19*F19</f>
        <v>0</v>
      </c>
      <c r="I19" s="159"/>
      <c r="J19" s="155"/>
      <c r="M19" s="14"/>
    </row>
    <row r="20" spans="2:13" ht="16.2" customHeight="1" x14ac:dyDescent="0.45">
      <c r="B20" s="403"/>
      <c r="C20" s="406"/>
      <c r="D20" s="155"/>
      <c r="E20" s="156"/>
      <c r="F20" s="156"/>
      <c r="G20" s="157"/>
      <c r="H20" s="158">
        <f t="shared" si="0"/>
        <v>0</v>
      </c>
      <c r="I20" s="159"/>
      <c r="J20" s="155"/>
      <c r="M20" s="14"/>
    </row>
    <row r="21" spans="2:13" ht="16.2" customHeight="1" x14ac:dyDescent="0.45">
      <c r="B21" s="403"/>
      <c r="C21" s="406"/>
      <c r="D21" s="155"/>
      <c r="E21" s="156"/>
      <c r="F21" s="156"/>
      <c r="G21" s="157"/>
      <c r="H21" s="158">
        <f t="shared" si="0"/>
        <v>0</v>
      </c>
      <c r="I21" s="159"/>
      <c r="J21" s="155"/>
      <c r="M21" s="14"/>
    </row>
    <row r="22" spans="2:13" ht="16.2" customHeight="1" x14ac:dyDescent="0.45">
      <c r="B22" s="403"/>
      <c r="C22" s="406"/>
      <c r="D22" s="155"/>
      <c r="E22" s="156"/>
      <c r="F22" s="156"/>
      <c r="G22" s="157"/>
      <c r="H22" s="158">
        <f t="shared" si="0"/>
        <v>0</v>
      </c>
      <c r="I22" s="159"/>
      <c r="J22" s="155"/>
      <c r="M22" s="14"/>
    </row>
    <row r="23" spans="2:13" ht="16.2" customHeight="1" x14ac:dyDescent="0.45">
      <c r="B23" s="403"/>
      <c r="C23" s="406"/>
      <c r="D23" s="155"/>
      <c r="E23" s="156"/>
      <c r="F23" s="156"/>
      <c r="G23" s="157"/>
      <c r="H23" s="158">
        <f t="shared" si="0"/>
        <v>0</v>
      </c>
      <c r="I23" s="159"/>
      <c r="J23" s="155"/>
      <c r="M23" s="14"/>
    </row>
    <row r="24" spans="2:13" ht="16.2" customHeight="1" x14ac:dyDescent="0.45">
      <c r="B24" s="403"/>
      <c r="C24" s="406"/>
      <c r="D24" s="155"/>
      <c r="E24" s="156"/>
      <c r="F24" s="156"/>
      <c r="G24" s="157"/>
      <c r="H24" s="158">
        <f t="shared" si="0"/>
        <v>0</v>
      </c>
      <c r="I24" s="159"/>
      <c r="J24" s="155"/>
      <c r="M24" s="14"/>
    </row>
    <row r="25" spans="2:13" ht="16.2" customHeight="1" x14ac:dyDescent="0.45">
      <c r="B25" s="403"/>
      <c r="C25" s="406"/>
      <c r="D25" s="155"/>
      <c r="E25" s="156"/>
      <c r="F25" s="156"/>
      <c r="G25" s="157"/>
      <c r="H25" s="158">
        <f t="shared" si="0"/>
        <v>0</v>
      </c>
      <c r="I25" s="159"/>
      <c r="J25" s="155"/>
      <c r="M25" s="14"/>
    </row>
    <row r="26" spans="2:13" ht="16.2" customHeight="1" x14ac:dyDescent="0.45">
      <c r="B26" s="403"/>
      <c r="C26" s="406"/>
      <c r="D26" s="155"/>
      <c r="E26" s="156"/>
      <c r="F26" s="156"/>
      <c r="G26" s="157"/>
      <c r="H26" s="158">
        <f t="shared" si="0"/>
        <v>0</v>
      </c>
      <c r="I26" s="159"/>
      <c r="J26" s="155"/>
      <c r="M26" s="14"/>
    </row>
    <row r="27" spans="2:13" ht="16.2" customHeight="1" x14ac:dyDescent="0.45">
      <c r="B27" s="403"/>
      <c r="C27" s="406"/>
      <c r="D27" s="155"/>
      <c r="E27" s="156"/>
      <c r="F27" s="156"/>
      <c r="G27" s="157"/>
      <c r="H27" s="158">
        <f t="shared" si="0"/>
        <v>0</v>
      </c>
      <c r="I27" s="159"/>
      <c r="J27" s="155"/>
      <c r="M27" s="14"/>
    </row>
    <row r="28" spans="2:13" ht="16.2" customHeight="1" x14ac:dyDescent="0.45">
      <c r="B28" s="403"/>
      <c r="C28" s="406"/>
      <c r="D28" s="155"/>
      <c r="E28" s="156"/>
      <c r="F28" s="156"/>
      <c r="G28" s="157"/>
      <c r="H28" s="158">
        <f t="shared" si="0"/>
        <v>0</v>
      </c>
      <c r="I28" s="159"/>
      <c r="J28" s="155"/>
      <c r="M28" s="14"/>
    </row>
    <row r="29" spans="2:13" ht="16.2" customHeight="1" x14ac:dyDescent="0.45">
      <c r="B29" s="403"/>
      <c r="C29" s="406"/>
      <c r="D29" s="155"/>
      <c r="E29" s="156"/>
      <c r="F29" s="156"/>
      <c r="G29" s="157"/>
      <c r="H29" s="158">
        <f t="shared" si="0"/>
        <v>0</v>
      </c>
      <c r="I29" s="159"/>
      <c r="J29" s="155"/>
      <c r="M29" s="14"/>
    </row>
    <row r="30" spans="2:13" ht="16.2" customHeight="1" x14ac:dyDescent="0.45">
      <c r="B30" s="403"/>
      <c r="C30" s="406"/>
      <c r="D30" s="155"/>
      <c r="E30" s="156"/>
      <c r="F30" s="156"/>
      <c r="G30" s="157"/>
      <c r="H30" s="158">
        <f t="shared" si="0"/>
        <v>0</v>
      </c>
      <c r="I30" s="159"/>
      <c r="J30" s="155"/>
      <c r="M30" s="14"/>
    </row>
    <row r="31" spans="2:13" ht="16.2" customHeight="1" x14ac:dyDescent="0.45">
      <c r="B31" s="403"/>
      <c r="C31" s="406"/>
      <c r="D31" s="155"/>
      <c r="E31" s="156"/>
      <c r="F31" s="156"/>
      <c r="G31" s="157"/>
      <c r="H31" s="158">
        <f t="shared" si="0"/>
        <v>0</v>
      </c>
      <c r="I31" s="159"/>
      <c r="J31" s="155"/>
    </row>
    <row r="32" spans="2:13" ht="16.2" customHeight="1" x14ac:dyDescent="0.45">
      <c r="B32" s="403"/>
      <c r="C32" s="406"/>
      <c r="D32" s="155"/>
      <c r="E32" s="156"/>
      <c r="F32" s="156"/>
      <c r="G32" s="157"/>
      <c r="H32" s="158">
        <f t="shared" si="0"/>
        <v>0</v>
      </c>
      <c r="I32" s="159"/>
      <c r="J32" s="155"/>
    </row>
    <row r="33" spans="2:14" ht="16.2" customHeight="1" x14ac:dyDescent="0.45">
      <c r="B33" s="403"/>
      <c r="C33" s="406"/>
      <c r="D33" s="155"/>
      <c r="E33" s="156"/>
      <c r="F33" s="156"/>
      <c r="G33" s="157"/>
      <c r="H33" s="158">
        <f t="shared" si="0"/>
        <v>0</v>
      </c>
      <c r="I33" s="159"/>
      <c r="J33" s="155"/>
    </row>
    <row r="34" spans="2:14" ht="16.2" customHeight="1" thickBot="1" x14ac:dyDescent="0.5">
      <c r="B34" s="403"/>
      <c r="C34" s="406"/>
      <c r="D34" s="160"/>
      <c r="E34" s="161"/>
      <c r="F34" s="161"/>
      <c r="G34" s="162"/>
      <c r="H34" s="158">
        <f>E34*F34</f>
        <v>0</v>
      </c>
      <c r="I34" s="163"/>
      <c r="J34" s="160"/>
    </row>
    <row r="35" spans="2:14" ht="16.2" customHeight="1" thickBot="1" x14ac:dyDescent="0.5">
      <c r="B35" s="403"/>
      <c r="C35" s="65" t="s">
        <v>211</v>
      </c>
      <c r="D35" s="164"/>
      <c r="E35" s="165"/>
      <c r="F35" s="165"/>
      <c r="G35" s="166"/>
      <c r="H35" s="167">
        <f>SUM(H15:H34)</f>
        <v>0</v>
      </c>
      <c r="I35" s="168"/>
      <c r="J35" s="169"/>
      <c r="M35" s="26" t="s">
        <v>68</v>
      </c>
      <c r="N35" s="27" t="s">
        <v>145</v>
      </c>
    </row>
    <row r="36" spans="2:14" ht="16.2" customHeight="1" x14ac:dyDescent="0.45">
      <c r="B36" s="403"/>
      <c r="C36" s="406" t="s">
        <v>212</v>
      </c>
      <c r="D36" s="155"/>
      <c r="E36" s="156"/>
      <c r="F36" s="156"/>
      <c r="G36" s="157"/>
      <c r="H36" s="158">
        <f t="shared" ref="H36:H55" si="1">E36*F36</f>
        <v>0</v>
      </c>
      <c r="I36" s="172"/>
      <c r="J36" s="170"/>
    </row>
    <row r="37" spans="2:14" ht="16.2" customHeight="1" x14ac:dyDescent="0.45">
      <c r="B37" s="403"/>
      <c r="C37" s="406"/>
      <c r="D37" s="155"/>
      <c r="E37" s="156"/>
      <c r="F37" s="156"/>
      <c r="G37" s="157"/>
      <c r="H37" s="158">
        <f t="shared" si="1"/>
        <v>0</v>
      </c>
      <c r="I37" s="159"/>
      <c r="J37" s="155"/>
    </row>
    <row r="38" spans="2:14" ht="16.2" customHeight="1" x14ac:dyDescent="0.45">
      <c r="B38" s="403"/>
      <c r="C38" s="406"/>
      <c r="D38" s="155"/>
      <c r="E38" s="156"/>
      <c r="F38" s="156"/>
      <c r="G38" s="157"/>
      <c r="H38" s="158">
        <f t="shared" si="1"/>
        <v>0</v>
      </c>
      <c r="I38" s="159"/>
      <c r="J38" s="155"/>
    </row>
    <row r="39" spans="2:14" ht="16.2" customHeight="1" x14ac:dyDescent="0.45">
      <c r="B39" s="403"/>
      <c r="C39" s="406"/>
      <c r="D39" s="155"/>
      <c r="E39" s="156"/>
      <c r="F39" s="156"/>
      <c r="G39" s="157"/>
      <c r="H39" s="158">
        <f t="shared" si="1"/>
        <v>0</v>
      </c>
      <c r="I39" s="159"/>
      <c r="J39" s="155"/>
    </row>
    <row r="40" spans="2:14" ht="16.2" customHeight="1" x14ac:dyDescent="0.45">
      <c r="B40" s="403"/>
      <c r="C40" s="406"/>
      <c r="D40" s="155"/>
      <c r="E40" s="156"/>
      <c r="F40" s="156"/>
      <c r="G40" s="157"/>
      <c r="H40" s="158">
        <f t="shared" si="1"/>
        <v>0</v>
      </c>
      <c r="I40" s="159"/>
      <c r="J40" s="155"/>
    </row>
    <row r="41" spans="2:14" ht="16.2" customHeight="1" x14ac:dyDescent="0.45">
      <c r="B41" s="403"/>
      <c r="C41" s="406"/>
      <c r="D41" s="155"/>
      <c r="E41" s="156"/>
      <c r="F41" s="156"/>
      <c r="G41" s="157"/>
      <c r="H41" s="158">
        <f t="shared" si="1"/>
        <v>0</v>
      </c>
      <c r="I41" s="159"/>
      <c r="J41" s="155"/>
    </row>
    <row r="42" spans="2:14" ht="16.2" customHeight="1" x14ac:dyDescent="0.45">
      <c r="B42" s="403"/>
      <c r="C42" s="406"/>
      <c r="D42" s="155"/>
      <c r="E42" s="156"/>
      <c r="F42" s="156"/>
      <c r="G42" s="157"/>
      <c r="H42" s="158">
        <f t="shared" si="1"/>
        <v>0</v>
      </c>
      <c r="I42" s="159"/>
      <c r="J42" s="155"/>
    </row>
    <row r="43" spans="2:14" ht="16.2" customHeight="1" x14ac:dyDescent="0.45">
      <c r="B43" s="403"/>
      <c r="C43" s="406"/>
      <c r="D43" s="155"/>
      <c r="E43" s="156"/>
      <c r="F43" s="156"/>
      <c r="G43" s="157"/>
      <c r="H43" s="158">
        <f t="shared" si="1"/>
        <v>0</v>
      </c>
      <c r="I43" s="159"/>
      <c r="J43" s="155"/>
    </row>
    <row r="44" spans="2:14" ht="16.2" customHeight="1" x14ac:dyDescent="0.45">
      <c r="B44" s="403"/>
      <c r="C44" s="406"/>
      <c r="D44" s="155"/>
      <c r="E44" s="156"/>
      <c r="F44" s="156"/>
      <c r="G44" s="157"/>
      <c r="H44" s="158">
        <f t="shared" si="1"/>
        <v>0</v>
      </c>
      <c r="I44" s="159"/>
      <c r="J44" s="155"/>
    </row>
    <row r="45" spans="2:14" ht="16.2" customHeight="1" x14ac:dyDescent="0.45">
      <c r="B45" s="403"/>
      <c r="C45" s="406"/>
      <c r="D45" s="155"/>
      <c r="E45" s="156"/>
      <c r="F45" s="156"/>
      <c r="G45" s="157"/>
      <c r="H45" s="158">
        <f t="shared" si="1"/>
        <v>0</v>
      </c>
      <c r="I45" s="159"/>
      <c r="J45" s="155"/>
    </row>
    <row r="46" spans="2:14" ht="16.2" customHeight="1" x14ac:dyDescent="0.45">
      <c r="B46" s="403"/>
      <c r="C46" s="406"/>
      <c r="D46" s="155"/>
      <c r="E46" s="156"/>
      <c r="F46" s="156"/>
      <c r="G46" s="157"/>
      <c r="H46" s="158">
        <f t="shared" si="1"/>
        <v>0</v>
      </c>
      <c r="I46" s="159"/>
      <c r="J46" s="155"/>
    </row>
    <row r="47" spans="2:14" ht="16.2" customHeight="1" x14ac:dyDescent="0.45">
      <c r="B47" s="403"/>
      <c r="C47" s="406"/>
      <c r="D47" s="155"/>
      <c r="E47" s="156"/>
      <c r="F47" s="156"/>
      <c r="G47" s="157"/>
      <c r="H47" s="158">
        <f t="shared" si="1"/>
        <v>0</v>
      </c>
      <c r="I47" s="159"/>
      <c r="J47" s="155"/>
    </row>
    <row r="48" spans="2:14" ht="16.2" customHeight="1" x14ac:dyDescent="0.45">
      <c r="B48" s="403"/>
      <c r="C48" s="406"/>
      <c r="D48" s="155"/>
      <c r="E48" s="156"/>
      <c r="F48" s="156"/>
      <c r="G48" s="157"/>
      <c r="H48" s="158">
        <f t="shared" si="1"/>
        <v>0</v>
      </c>
      <c r="I48" s="159"/>
      <c r="J48" s="155"/>
    </row>
    <row r="49" spans="2:14" ht="16.2" customHeight="1" x14ac:dyDescent="0.45">
      <c r="B49" s="403"/>
      <c r="C49" s="406"/>
      <c r="D49" s="155"/>
      <c r="E49" s="156"/>
      <c r="F49" s="156"/>
      <c r="G49" s="157"/>
      <c r="H49" s="158">
        <f t="shared" si="1"/>
        <v>0</v>
      </c>
      <c r="I49" s="159"/>
      <c r="J49" s="155"/>
    </row>
    <row r="50" spans="2:14" ht="16.2" customHeight="1" x14ac:dyDescent="0.45">
      <c r="B50" s="403"/>
      <c r="C50" s="406"/>
      <c r="D50" s="155"/>
      <c r="E50" s="156"/>
      <c r="F50" s="156"/>
      <c r="G50" s="157"/>
      <c r="H50" s="158">
        <f t="shared" si="1"/>
        <v>0</v>
      </c>
      <c r="I50" s="159"/>
      <c r="J50" s="155"/>
    </row>
    <row r="51" spans="2:14" ht="16.2" customHeight="1" x14ac:dyDescent="0.45">
      <c r="B51" s="403"/>
      <c r="C51" s="406"/>
      <c r="D51" s="155"/>
      <c r="E51" s="156"/>
      <c r="F51" s="156"/>
      <c r="G51" s="157"/>
      <c r="H51" s="158">
        <f t="shared" si="1"/>
        <v>0</v>
      </c>
      <c r="I51" s="159"/>
      <c r="J51" s="155"/>
    </row>
    <row r="52" spans="2:14" ht="16.2" customHeight="1" x14ac:dyDescent="0.45">
      <c r="B52" s="403"/>
      <c r="C52" s="406"/>
      <c r="D52" s="155"/>
      <c r="E52" s="156"/>
      <c r="F52" s="156"/>
      <c r="G52" s="157"/>
      <c r="H52" s="158">
        <f t="shared" si="1"/>
        <v>0</v>
      </c>
      <c r="I52" s="159"/>
      <c r="J52" s="155"/>
    </row>
    <row r="53" spans="2:14" ht="16.2" customHeight="1" x14ac:dyDescent="0.45">
      <c r="B53" s="403"/>
      <c r="C53" s="406"/>
      <c r="D53" s="155"/>
      <c r="E53" s="156"/>
      <c r="F53" s="156"/>
      <c r="G53" s="157"/>
      <c r="H53" s="158">
        <f t="shared" si="1"/>
        <v>0</v>
      </c>
      <c r="I53" s="159"/>
      <c r="J53" s="155"/>
    </row>
    <row r="54" spans="2:14" ht="16.2" customHeight="1" x14ac:dyDescent="0.45">
      <c r="B54" s="403"/>
      <c r="C54" s="406"/>
      <c r="D54" s="155"/>
      <c r="E54" s="156"/>
      <c r="F54" s="156"/>
      <c r="G54" s="157"/>
      <c r="H54" s="158">
        <f t="shared" si="1"/>
        <v>0</v>
      </c>
      <c r="I54" s="159"/>
      <c r="J54" s="155"/>
    </row>
    <row r="55" spans="2:14" ht="16.2" customHeight="1" thickBot="1" x14ac:dyDescent="0.5">
      <c r="B55" s="403"/>
      <c r="C55" s="406"/>
      <c r="D55" s="160"/>
      <c r="E55" s="161"/>
      <c r="F55" s="161"/>
      <c r="G55" s="162"/>
      <c r="H55" s="158">
        <f t="shared" si="1"/>
        <v>0</v>
      </c>
      <c r="I55" s="163"/>
      <c r="J55" s="160"/>
    </row>
    <row r="56" spans="2:14" ht="16.2" customHeight="1" thickBot="1" x14ac:dyDescent="0.5">
      <c r="B56" s="403"/>
      <c r="C56" s="65" t="s">
        <v>213</v>
      </c>
      <c r="D56" s="66"/>
      <c r="E56" s="67"/>
      <c r="F56" s="67"/>
      <c r="G56" s="68"/>
      <c r="H56" s="167">
        <f>SUM(H36:H55)</f>
        <v>0</v>
      </c>
      <c r="I56" s="69"/>
      <c r="J56" s="70"/>
      <c r="M56" s="26" t="s">
        <v>68</v>
      </c>
      <c r="N56" s="27" t="s">
        <v>145</v>
      </c>
    </row>
    <row r="57" spans="2:14" ht="16.2" customHeight="1" thickBot="1" x14ac:dyDescent="0.5">
      <c r="B57" s="404"/>
      <c r="C57" s="65" t="s">
        <v>214</v>
      </c>
      <c r="D57" s="66"/>
      <c r="E57" s="67"/>
      <c r="F57" s="67"/>
      <c r="G57" s="68"/>
      <c r="H57" s="167">
        <f>SUM(H14,H35,H56)</f>
        <v>0</v>
      </c>
      <c r="I57" s="69"/>
      <c r="J57" s="70"/>
      <c r="M57" s="26" t="s">
        <v>68</v>
      </c>
      <c r="N57" s="27" t="s">
        <v>145</v>
      </c>
    </row>
    <row r="58" spans="2:14" ht="16.2" customHeight="1" thickBot="1" x14ac:dyDescent="0.5">
      <c r="B58" s="397" t="s">
        <v>215</v>
      </c>
      <c r="C58" s="398"/>
      <c r="D58" s="71"/>
      <c r="E58" s="72"/>
      <c r="F58" s="72"/>
      <c r="G58" s="73"/>
      <c r="H58" s="173">
        <f>H57*0.1</f>
        <v>0</v>
      </c>
      <c r="I58" s="74"/>
      <c r="J58" s="75"/>
      <c r="M58" s="26" t="s">
        <v>68</v>
      </c>
      <c r="N58" s="27" t="s">
        <v>145</v>
      </c>
    </row>
    <row r="59" spans="2:14" ht="16.2" customHeight="1" thickBot="1" x14ac:dyDescent="0.5">
      <c r="B59" s="399" t="s">
        <v>216</v>
      </c>
      <c r="C59" s="400"/>
      <c r="D59" s="66"/>
      <c r="E59" s="76"/>
      <c r="F59" s="76"/>
      <c r="G59" s="77"/>
      <c r="H59" s="167">
        <f>H57+H58</f>
        <v>0</v>
      </c>
      <c r="I59" s="78"/>
      <c r="J59" s="79"/>
      <c r="M59" s="26" t="s">
        <v>68</v>
      </c>
      <c r="N59" s="27" t="s">
        <v>217</v>
      </c>
    </row>
    <row r="60" spans="2:14" ht="16.2" customHeight="1" x14ac:dyDescent="0.45"/>
    <row r="61" spans="2:14" ht="16.2" customHeight="1" x14ac:dyDescent="0.45">
      <c r="B61" s="14" t="s">
        <v>218</v>
      </c>
    </row>
    <row r="62" spans="2:14" ht="16.2" customHeight="1" x14ac:dyDescent="0.45">
      <c r="B62" s="14" t="s">
        <v>219</v>
      </c>
    </row>
    <row r="63" spans="2:14" ht="16.2" customHeight="1" x14ac:dyDescent="0.45">
      <c r="B63" s="14" t="s">
        <v>220</v>
      </c>
    </row>
    <row r="64" spans="2:14" ht="16.2" customHeight="1" x14ac:dyDescent="0.45">
      <c r="B64" s="14" t="s">
        <v>221</v>
      </c>
    </row>
    <row r="65" ht="16.2" customHeight="1" x14ac:dyDescent="0.45"/>
    <row r="66" ht="16.2" customHeight="1" x14ac:dyDescent="0.45"/>
    <row r="67" ht="16.2" customHeight="1" x14ac:dyDescent="0.45"/>
    <row r="68" ht="16.2" customHeight="1" x14ac:dyDescent="0.45"/>
    <row r="69" ht="16.2" customHeight="1" x14ac:dyDescent="0.45"/>
  </sheetData>
  <mergeCells count="10">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様式1</vt:lpstr>
      <vt:lpstr>別紙1-1</vt:lpstr>
      <vt:lpstr>別紙1-2</vt:lpstr>
      <vt:lpstr>別紙2</vt:lpstr>
      <vt:lpstr>添付1</vt:lpstr>
      <vt:lpstr>添付2</vt:lpstr>
      <vt:lpstr>添付3</vt:lpstr>
      <vt:lpstr>添付4</vt:lpstr>
      <vt:lpstr>添付5（太陽光）</vt:lpstr>
      <vt:lpstr>添付5（蓄電池）</vt:lpstr>
      <vt:lpstr>集計用</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令和５年度いばらきエネルギーシフト促進事業補助金交付申請書</dc:title>
  <dc:creator>茨城県</dc:creator>
  <cp:lastModifiedBy>政策企画部情報システム課</cp:lastModifiedBy>
  <cp:revision>2</cp:revision>
  <cp:lastPrinted>2024-06-12T09:18:57Z</cp:lastPrinted>
  <dcterms:created xsi:type="dcterms:W3CDTF">2023-04-24T00:20:00Z</dcterms:created>
  <dcterms:modified xsi:type="dcterms:W3CDTF">2024-07-11T05:44:42Z</dcterms:modified>
</cp:coreProperties>
</file>